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State Status 2016-17" sheetId="1" r:id="rId1"/>
    <sheet name="District Status 2016-17" sheetId="2" r:id="rId2"/>
  </sheets>
  <definedNames>
    <definedName name="_xlnm.Print_Area" localSheetId="1">'District Status 2016-17'!$A$1:$AR$25</definedName>
    <definedName name="_xlnm.Print_Area" localSheetId="0">'State Status 2016-17'!$A$1:$P$47</definedName>
  </definedNames>
  <calcPr fullCalcOnLoad="1"/>
</workbook>
</file>

<file path=xl/sharedStrings.xml><?xml version="1.0" encoding="utf-8"?>
<sst xmlns="http://schemas.openxmlformats.org/spreadsheetml/2006/main" count="177" uniqueCount="142">
  <si>
    <t>A.9 .3.1 .3</t>
  </si>
  <si>
    <t>Training of Staff Nurses  in SBA</t>
  </si>
  <si>
    <t>A.9 .3.1 .4</t>
  </si>
  <si>
    <t>Training of ANM/LHVs  in SBA</t>
  </si>
  <si>
    <t>A.9 .3.4 .2</t>
  </si>
  <si>
    <t>Training of Medical Officers in safe abortion(MTP)</t>
  </si>
  <si>
    <t>A.9 .3.5 .3</t>
  </si>
  <si>
    <t>Training of Medical Officers in RTI/STI</t>
  </si>
  <si>
    <t>A.9 .3.7 .2/
A.9.3.7.3</t>
  </si>
  <si>
    <t>Orientation of CMOs/BMOs/Mos for implentation guidelines under MDR/IDR - Implemantion of guidelines under MDR/ IDR at Block Level</t>
  </si>
  <si>
    <t>A.9.4</t>
  </si>
  <si>
    <t>IMEP Trainings</t>
  </si>
  <si>
    <t>A.9.4.3</t>
  </si>
  <si>
    <t>IMEP Trainings for Mos/SNs</t>
  </si>
  <si>
    <t>Child Health Trainings</t>
  </si>
  <si>
    <t>A.9 .5.5 .1.2</t>
  </si>
  <si>
    <t>NSSK Trng for MOs/SN/ANM (16 MOs/16 SNs)</t>
  </si>
  <si>
    <t>A.9 .5.1 .2</t>
  </si>
  <si>
    <t>IMNCI Training for ANMs / LHVs</t>
  </si>
  <si>
    <t>A.9 .5.2 .2</t>
  </si>
  <si>
    <t>F-IMNCI Training for Medical Officers/SNs (16 Mos, 16 SNs)</t>
  </si>
  <si>
    <t>A.9 .5.5 .2.d</t>
  </si>
  <si>
    <t>A.9 .5.5</t>
  </si>
  <si>
    <t>A.9 .6</t>
  </si>
  <si>
    <t>Family Planning Trainings</t>
  </si>
  <si>
    <t>A.9 .6.1.2</t>
  </si>
  <si>
    <t>Laparoscopic sterilisation training for doctors (teams of doctor, SN and OT assistant)</t>
  </si>
  <si>
    <t>A.9 .6.3 .2</t>
  </si>
  <si>
    <t>NSV Training of medical officers in NSV camps</t>
  </si>
  <si>
    <t>A.9 .6.5 .1</t>
  </si>
  <si>
    <t>TOT for PPIUCD</t>
  </si>
  <si>
    <t>ARSH / RKSK</t>
  </si>
  <si>
    <t>A.9 .7.1 .2</t>
  </si>
  <si>
    <t xml:space="preserve">AFHS training of Medical Officers </t>
  </si>
  <si>
    <t>A.9 .7.1 .3</t>
  </si>
  <si>
    <t>AFHS training of ANM/LHV</t>
  </si>
  <si>
    <t>A.9 .7.1 .5</t>
  </si>
  <si>
    <t>Training of counselors</t>
  </si>
  <si>
    <t>A.9 .7.2 .3</t>
  </si>
  <si>
    <t>Block Level  training of peer educators</t>
  </si>
  <si>
    <t>A.9.8</t>
  </si>
  <si>
    <t>Programme Management Trainings</t>
  </si>
  <si>
    <t>A.9.8.4.3</t>
  </si>
  <si>
    <t>Training of accounts manager on  CPSMS</t>
  </si>
  <si>
    <t>RBSK Trainings</t>
  </si>
  <si>
    <r>
      <t>ToT on IYCF.</t>
    </r>
    <r>
      <rPr>
        <b/>
        <sz val="14"/>
        <rFont val="Times New Roman"/>
        <family val="1"/>
      </rPr>
      <t>(New Training)</t>
    </r>
  </si>
  <si>
    <t>One Day Orienatation Training For Medical Officers &amp; Staff Nurses from Delivery points</t>
  </si>
  <si>
    <t>A.9.3.1.2</t>
  </si>
  <si>
    <t>TOT for SBA</t>
  </si>
  <si>
    <t>BEmOC training for Medical Officers/LMOs</t>
  </si>
  <si>
    <t>A.9 .3.6 .2</t>
  </si>
  <si>
    <t>SBA ANM</t>
  </si>
  <si>
    <t>SBA SNs</t>
  </si>
  <si>
    <t>NSSK</t>
  </si>
  <si>
    <t>IMNCI</t>
  </si>
  <si>
    <t>S.No</t>
  </si>
  <si>
    <t>Districts</t>
  </si>
  <si>
    <t>Nov</t>
  </si>
  <si>
    <t>Jan</t>
  </si>
  <si>
    <t>Feb</t>
  </si>
  <si>
    <t>March</t>
  </si>
  <si>
    <t>Total</t>
  </si>
  <si>
    <t>Oct</t>
  </si>
  <si>
    <t>Anantnag</t>
  </si>
  <si>
    <t>Baramulla</t>
  </si>
  <si>
    <t>Budgam</t>
  </si>
  <si>
    <t>Ganderbal</t>
  </si>
  <si>
    <t>Kargil</t>
  </si>
  <si>
    <t>Kulgam</t>
  </si>
  <si>
    <t>Kupwara</t>
  </si>
  <si>
    <t>Leh</t>
  </si>
  <si>
    <t>Pulwama</t>
  </si>
  <si>
    <t>Shopian</t>
  </si>
  <si>
    <t>Srinagar</t>
  </si>
  <si>
    <t>Kishtwar</t>
  </si>
  <si>
    <t>Kathua</t>
  </si>
  <si>
    <t>Jammu</t>
  </si>
  <si>
    <t>Doda</t>
  </si>
  <si>
    <t>Poonch</t>
  </si>
  <si>
    <t>Ramban</t>
  </si>
  <si>
    <t>Udhampur</t>
  </si>
  <si>
    <t>Reasi</t>
  </si>
  <si>
    <t>Rajouri</t>
  </si>
  <si>
    <t>Sep</t>
  </si>
  <si>
    <t>Dec</t>
  </si>
  <si>
    <t>One Day Workshop on Kayakalph</t>
  </si>
  <si>
    <t>IUCD</t>
  </si>
  <si>
    <t>Bandipora</t>
  </si>
  <si>
    <t>Samba</t>
  </si>
  <si>
    <t xml:space="preserve">Percentage </t>
  </si>
  <si>
    <t>FMR Code</t>
  </si>
  <si>
    <t>PPIUCD</t>
  </si>
  <si>
    <t>Trainings</t>
  </si>
  <si>
    <t>Training under Maternal Health</t>
  </si>
  <si>
    <t>Training of ANMs/LHVs in  IUCD</t>
  </si>
  <si>
    <t>August</t>
  </si>
  <si>
    <t>Culmulative Achievement 2015-16</t>
  </si>
  <si>
    <t>Target 2016-17</t>
  </si>
  <si>
    <t>4 days training of MOs&amp; SNs in FBNC followed by 14days observership at KSCH, New Delhi</t>
  </si>
  <si>
    <t>TOT in Laproscopic</t>
  </si>
  <si>
    <t>TOT on Minilap</t>
  </si>
  <si>
    <t>Training of Medical of Medical Officers and Staff Nurses (District Trainers in  injectable contraceptive and oral pills</t>
  </si>
  <si>
    <t>Training of Medical of Medical Officers and Staff Nurses in  injectable contraceptive and oral pills</t>
  </si>
  <si>
    <t>District level training under WIFS</t>
  </si>
  <si>
    <t>District level training under MHS</t>
  </si>
  <si>
    <t>RBSK DEIC Staff</t>
  </si>
  <si>
    <t xml:space="preserve">Achievement ending July-16
</t>
  </si>
  <si>
    <t xml:space="preserve">Achievement ending August-16
</t>
  </si>
  <si>
    <t xml:space="preserve">Achievement ending September-16
</t>
  </si>
  <si>
    <t xml:space="preserve">Achievement ending Oct-16
</t>
  </si>
  <si>
    <t xml:space="preserve">Achievement ending Nov-16
</t>
  </si>
  <si>
    <t xml:space="preserve">Achievement ending December-16
</t>
  </si>
  <si>
    <t xml:space="preserve">Achievement ending January -17
</t>
  </si>
  <si>
    <t xml:space="preserve">Achievement ending February -17
</t>
  </si>
  <si>
    <t xml:space="preserve">Achievement ending March -17
</t>
  </si>
  <si>
    <t>Achievement 2016-17</t>
  </si>
  <si>
    <t xml:space="preserve"> Achievement in the Trainings during the year 2016-17</t>
  </si>
  <si>
    <t>A.9 .6.1.1</t>
  </si>
  <si>
    <t>A.9.6.2.1</t>
  </si>
  <si>
    <t>A.9 .6.4 .5</t>
  </si>
  <si>
    <t>A.9 .6.5.2</t>
  </si>
  <si>
    <t>A.9.6.6.1</t>
  </si>
  <si>
    <t>A.9.7.3.2</t>
  </si>
  <si>
    <t>A.9.7.4.2</t>
  </si>
  <si>
    <t>A.9.2.1</t>
  </si>
  <si>
    <t>A.9.2.3</t>
  </si>
  <si>
    <t>1380 (Including Mos)</t>
  </si>
  <si>
    <t>WIFS</t>
  </si>
  <si>
    <t>MHS</t>
  </si>
  <si>
    <t>One Day Workshop on Mothers Absolute Affection</t>
  </si>
  <si>
    <t>Training of ASHA Facilitators in round III</t>
  </si>
  <si>
    <t>Training of ASHAs in Round II</t>
  </si>
  <si>
    <t>Training of District Trainers(DRPs) in Round III</t>
  </si>
  <si>
    <t>ASHA TRAININGS</t>
  </si>
  <si>
    <t>OTHER TRAININGS/WORKSHOP</t>
  </si>
  <si>
    <t>AF rd3</t>
  </si>
  <si>
    <t>Workshop</t>
  </si>
  <si>
    <t>NA</t>
  </si>
  <si>
    <t>Contraceptive update</t>
  </si>
  <si>
    <t>RKSK ANM</t>
  </si>
  <si>
    <t>RCH</t>
  </si>
  <si>
    <t>Training of Mos &amp; SNs  in  PPIUCD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</si>
</sst>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0000"/>
    <numFmt numFmtId="194" formatCode="0.000000000000"/>
    <numFmt numFmtId="195" formatCode="0.00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10" xfId="67" applyFont="1" applyFill="1" applyBorder="1" applyAlignment="1">
      <alignment horizontal="left" vertical="center" wrapText="1"/>
      <protection/>
    </xf>
    <xf numFmtId="43" fontId="3" fillId="0" borderId="10" xfId="44" applyFont="1" applyFill="1" applyBorder="1" applyAlignment="1">
      <alignment horizontal="left" vertical="center" wrapText="1"/>
    </xf>
    <xf numFmtId="0" fontId="52" fillId="0" borderId="10" xfId="69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3" fillId="0" borderId="10" xfId="67" applyFont="1" applyFill="1" applyBorder="1" applyAlignment="1">
      <alignment horizontal="center" vertical="center" wrapText="1"/>
      <protection/>
    </xf>
    <xf numFmtId="1" fontId="4" fillId="0" borderId="10" xfId="67" applyNumberFormat="1" applyFont="1" applyFill="1" applyBorder="1" applyAlignment="1">
      <alignment vertical="center" wrapText="1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/>
    </xf>
    <xf numFmtId="0" fontId="4" fillId="0" borderId="10" xfId="67" applyFont="1" applyFill="1" applyBorder="1" applyAlignment="1">
      <alignment vertical="center" wrapText="1"/>
      <protection/>
    </xf>
    <xf numFmtId="0" fontId="4" fillId="0" borderId="10" xfId="67" applyFont="1" applyFill="1" applyBorder="1" applyAlignment="1" applyProtection="1">
      <alignment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 applyProtection="1">
      <alignment vertical="center" wrapText="1"/>
      <protection locked="0"/>
    </xf>
    <xf numFmtId="0" fontId="5" fillId="0" borderId="10" xfId="67" applyFont="1" applyFill="1" applyBorder="1" applyAlignment="1">
      <alignment horizontal="left" vertical="top" wrapText="1"/>
      <protection/>
    </xf>
    <xf numFmtId="0" fontId="5" fillId="0" borderId="10" xfId="67" applyFont="1" applyFill="1" applyBorder="1" applyAlignment="1">
      <alignment horizontal="left" vertical="center" wrapText="1"/>
      <protection/>
    </xf>
    <xf numFmtId="0" fontId="6" fillId="0" borderId="10" xfId="67" applyFont="1" applyFill="1" applyBorder="1" applyAlignment="1">
      <alignment vertical="center" wrapText="1"/>
      <protection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4" fillId="0" borderId="12" xfId="67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/>
    </xf>
    <xf numFmtId="0" fontId="4" fillId="0" borderId="10" xfId="67" applyFont="1" applyFill="1" applyBorder="1" applyAlignment="1">
      <alignment horizontal="left" vertical="top" wrapText="1"/>
      <protection/>
    </xf>
    <xf numFmtId="0" fontId="4" fillId="0" borderId="10" xfId="67" applyFont="1" applyFill="1" applyBorder="1" applyAlignment="1" applyProtection="1">
      <alignment horizontal="center" vertical="top" wrapText="1"/>
      <protection/>
    </xf>
    <xf numFmtId="0" fontId="7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34" borderId="11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top"/>
    </xf>
    <xf numFmtId="0" fontId="55" fillId="34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center" vertical="center"/>
    </xf>
    <xf numFmtId="0" fontId="52" fillId="34" borderId="10" xfId="69" applyFont="1" applyFill="1" applyBorder="1" applyAlignment="1">
      <alignment horizontal="center" vertical="center" wrapText="1"/>
      <protection/>
    </xf>
    <xf numFmtId="0" fontId="3" fillId="34" borderId="10" xfId="67" applyFont="1" applyFill="1" applyBorder="1" applyAlignment="1">
      <alignment horizontal="center" vertical="center" wrapText="1"/>
      <protection/>
    </xf>
    <xf numFmtId="189" fontId="3" fillId="34" borderId="10" xfId="67" applyNumberFormat="1" applyFont="1" applyFill="1" applyBorder="1" applyAlignment="1">
      <alignment horizontal="center" vertical="center" wrapText="1"/>
      <protection/>
    </xf>
    <xf numFmtId="0" fontId="4" fillId="34" borderId="10" xfId="67" applyFont="1" applyFill="1" applyBorder="1" applyAlignment="1" applyProtection="1">
      <alignment horizontal="center" vertical="center" wrapText="1"/>
      <protection/>
    </xf>
    <xf numFmtId="0" fontId="4" fillId="34" borderId="10" xfId="67" applyFont="1" applyFill="1" applyBorder="1" applyAlignment="1" applyProtection="1">
      <alignment horizontal="left" vertical="center" wrapText="1"/>
      <protection/>
    </xf>
    <xf numFmtId="0" fontId="3" fillId="34" borderId="10" xfId="67" applyFont="1" applyFill="1" applyBorder="1" applyAlignment="1">
      <alignment horizontal="left" vertical="center" wrapText="1"/>
      <protection/>
    </xf>
    <xf numFmtId="0" fontId="57" fillId="0" borderId="10" xfId="0" applyFont="1" applyBorder="1" applyAlignment="1">
      <alignment/>
    </xf>
    <xf numFmtId="0" fontId="4" fillId="34" borderId="10" xfId="67" applyFont="1" applyFill="1" applyBorder="1" applyAlignment="1">
      <alignment horizontal="center" vertical="center" wrapText="1"/>
      <protection/>
    </xf>
    <xf numFmtId="1" fontId="4" fillId="34" borderId="10" xfId="67" applyNumberFormat="1" applyFont="1" applyFill="1" applyBorder="1" applyAlignment="1">
      <alignment horizontal="center" vertical="center" wrapText="1"/>
      <protection/>
    </xf>
    <xf numFmtId="0" fontId="3" fillId="34" borderId="10" xfId="67" applyFont="1" applyFill="1" applyBorder="1" applyAlignment="1">
      <alignment horizontal="center" vertical="top" wrapText="1"/>
      <protection/>
    </xf>
    <xf numFmtId="0" fontId="53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1" fontId="4" fillId="0" borderId="10" xfId="67" applyNumberFormat="1" applyFont="1" applyFill="1" applyBorder="1" applyAlignment="1">
      <alignment horizontal="center" vertical="center" wrapText="1"/>
      <protection/>
    </xf>
    <xf numFmtId="0" fontId="5" fillId="34" borderId="11" xfId="67" applyFont="1" applyFill="1" applyBorder="1" applyAlignment="1">
      <alignment horizontal="center" vertical="center" wrapText="1"/>
      <protection/>
    </xf>
    <xf numFmtId="0" fontId="4" fillId="0" borderId="12" xfId="67" applyFont="1" applyFill="1" applyBorder="1" applyAlignment="1" applyProtection="1">
      <alignment vertical="center" wrapText="1"/>
      <protection/>
    </xf>
    <xf numFmtId="0" fontId="4" fillId="33" borderId="10" xfId="67" applyFont="1" applyFill="1" applyBorder="1" applyAlignment="1" applyProtection="1">
      <alignment horizontal="center" vertical="center" wrapText="1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0" fontId="3" fillId="33" borderId="10" xfId="67" applyFont="1" applyFill="1" applyBorder="1" applyAlignment="1">
      <alignment horizontal="center" vertical="center" wrapText="1"/>
      <protection/>
    </xf>
    <xf numFmtId="1" fontId="4" fillId="33" borderId="10" xfId="67" applyNumberFormat="1" applyFont="1" applyFill="1" applyBorder="1" applyAlignment="1">
      <alignment horizontal="center" vertical="center" wrapText="1"/>
      <protection/>
    </xf>
    <xf numFmtId="0" fontId="5" fillId="34" borderId="10" xfId="67" applyFont="1" applyFill="1" applyBorder="1" applyAlignment="1">
      <alignment horizontal="center" vertical="center" wrapText="1"/>
      <protection/>
    </xf>
    <xf numFmtId="0" fontId="6" fillId="33" borderId="10" xfId="67" applyFont="1" applyFill="1" applyBorder="1" applyAlignment="1">
      <alignment horizontal="left" vertical="center" wrapText="1"/>
      <protection/>
    </xf>
    <xf numFmtId="0" fontId="58" fillId="34" borderId="10" xfId="69" applyFont="1" applyFill="1" applyBorder="1" applyAlignment="1">
      <alignment horizontal="center" vertical="center" wrapText="1"/>
      <protection/>
    </xf>
    <xf numFmtId="0" fontId="9" fillId="34" borderId="10" xfId="67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55" fillId="3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/>
    </xf>
    <xf numFmtId="0" fontId="53" fillId="34" borderId="0" xfId="0" applyFont="1" applyFill="1" applyAlignment="1">
      <alignment/>
    </xf>
    <xf numFmtId="0" fontId="53" fillId="0" borderId="10" xfId="0" applyFont="1" applyBorder="1" applyAlignment="1">
      <alignment wrapText="1"/>
    </xf>
    <xf numFmtId="0" fontId="57" fillId="34" borderId="0" xfId="0" applyFont="1" applyFill="1" applyAlignment="1">
      <alignment/>
    </xf>
    <xf numFmtId="0" fontId="57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5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189" fontId="9" fillId="34" borderId="10" xfId="67" applyNumberFormat="1" applyFont="1" applyFill="1" applyBorder="1" applyAlignment="1">
      <alignment horizontal="center" vertical="center" wrapText="1"/>
      <protection/>
    </xf>
    <xf numFmtId="189" fontId="3" fillId="34" borderId="10" xfId="67" applyNumberFormat="1" applyFont="1" applyFill="1" applyBorder="1" applyAlignment="1">
      <alignment horizontal="left" vertical="center" wrapText="1"/>
      <protection/>
    </xf>
    <xf numFmtId="189" fontId="3" fillId="33" borderId="10" xfId="67" applyNumberFormat="1" applyFont="1" applyFill="1" applyBorder="1" applyAlignment="1">
      <alignment horizontal="center" vertical="center" wrapText="1"/>
      <protection/>
    </xf>
    <xf numFmtId="189" fontId="53" fillId="34" borderId="0" xfId="0" applyNumberFormat="1" applyFont="1" applyFill="1" applyAlignment="1">
      <alignment/>
    </xf>
    <xf numFmtId="189" fontId="53" fillId="34" borderId="10" xfId="0" applyNumberFormat="1" applyFont="1" applyFill="1" applyBorder="1" applyAlignment="1">
      <alignment/>
    </xf>
    <xf numFmtId="189" fontId="53" fillId="0" borderId="0" xfId="0" applyNumberFormat="1" applyFont="1" applyAlignment="1">
      <alignment/>
    </xf>
    <xf numFmtId="0" fontId="3" fillId="34" borderId="11" xfId="67" applyFont="1" applyFill="1" applyBorder="1" applyAlignment="1">
      <alignment horizontal="center" vertical="center" wrapText="1"/>
      <protection/>
    </xf>
    <xf numFmtId="0" fontId="3" fillId="34" borderId="12" xfId="67" applyFont="1" applyFill="1" applyBorder="1" applyAlignment="1">
      <alignment horizontal="center" vertical="center" wrapText="1"/>
      <protection/>
    </xf>
    <xf numFmtId="0" fontId="3" fillId="34" borderId="11" xfId="67" applyFont="1" applyFill="1" applyBorder="1" applyAlignment="1">
      <alignment horizontal="center" vertical="center"/>
      <protection/>
    </xf>
    <xf numFmtId="0" fontId="3" fillId="34" borderId="12" xfId="67" applyFont="1" applyFill="1" applyBorder="1" applyAlignment="1">
      <alignment horizontal="center" vertical="center"/>
      <protection/>
    </xf>
    <xf numFmtId="0" fontId="3" fillId="34" borderId="11" xfId="67" applyFont="1" applyFill="1" applyBorder="1" applyAlignment="1" applyProtection="1">
      <alignment horizontal="center" vertical="center" wrapText="1"/>
      <protection/>
    </xf>
    <xf numFmtId="0" fontId="3" fillId="34" borderId="12" xfId="67" applyFont="1" applyFill="1" applyBorder="1" applyAlignment="1" applyProtection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3" fillId="34" borderId="11" xfId="67" applyFont="1" applyFill="1" applyBorder="1" applyAlignment="1">
      <alignment horizontal="left" vertical="center" wrapText="1"/>
      <protection/>
    </xf>
    <xf numFmtId="0" fontId="3" fillId="34" borderId="12" xfId="67" applyFont="1" applyFill="1" applyBorder="1" applyAlignment="1">
      <alignment horizontal="left" vertical="center" wrapText="1"/>
      <protection/>
    </xf>
    <xf numFmtId="0" fontId="5" fillId="34" borderId="11" xfId="67" applyFont="1" applyFill="1" applyBorder="1" applyAlignment="1">
      <alignment horizontal="center" vertical="center" wrapText="1"/>
      <protection/>
    </xf>
    <xf numFmtId="0" fontId="5" fillId="34" borderId="12" xfId="67" applyFont="1" applyFill="1" applyBorder="1" applyAlignment="1">
      <alignment horizontal="center" vertical="center" wrapText="1"/>
      <protection/>
    </xf>
    <xf numFmtId="0" fontId="55" fillId="34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4 3" xfId="48"/>
    <cellStyle name="Comma 5" xfId="49"/>
    <cellStyle name="Currency" xfId="50"/>
    <cellStyle name="Currency [0]" xfId="51"/>
    <cellStyle name="Currency 2" xfId="52"/>
    <cellStyle name="Currency 3" xfId="53"/>
    <cellStyle name="Currency 3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50" zoomScaleSheetLayoutView="50" zoomScalePageLayoutView="0" workbookViewId="0" topLeftCell="A1">
      <selection activeCell="O38" sqref="O38"/>
    </sheetView>
  </sheetViews>
  <sheetFormatPr defaultColWidth="9.140625" defaultRowHeight="15"/>
  <cols>
    <col min="1" max="1" width="23.00390625" style="4" customWidth="1"/>
    <col min="2" max="2" width="15.00390625" style="16" customWidth="1"/>
    <col min="3" max="3" width="53.140625" style="4" customWidth="1"/>
    <col min="4" max="9" width="23.00390625" style="4" customWidth="1"/>
    <col min="10" max="10" width="23.00390625" style="16" customWidth="1"/>
    <col min="11" max="15" width="23.00390625" style="4" customWidth="1"/>
    <col min="16" max="16" width="32.28125" style="107" customWidth="1"/>
    <col min="17" max="16384" width="9.140625" style="4" customWidth="1"/>
  </cols>
  <sheetData>
    <row r="1" spans="1:16" ht="30.75" customHeight="1">
      <c r="A1" s="114" t="s">
        <v>116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s="77" customFormat="1" ht="81" customHeight="1">
      <c r="A2" s="75" t="s">
        <v>90</v>
      </c>
      <c r="B2" s="76" t="s">
        <v>55</v>
      </c>
      <c r="C2" s="76" t="s">
        <v>92</v>
      </c>
      <c r="D2" s="76" t="s">
        <v>96</v>
      </c>
      <c r="E2" s="76" t="s">
        <v>97</v>
      </c>
      <c r="F2" s="76" t="s">
        <v>106</v>
      </c>
      <c r="G2" s="76" t="s">
        <v>107</v>
      </c>
      <c r="H2" s="76" t="s">
        <v>108</v>
      </c>
      <c r="I2" s="76" t="s">
        <v>109</v>
      </c>
      <c r="J2" s="76" t="s">
        <v>110</v>
      </c>
      <c r="K2" s="76" t="s">
        <v>111</v>
      </c>
      <c r="L2" s="76" t="s">
        <v>112</v>
      </c>
      <c r="M2" s="76" t="s">
        <v>113</v>
      </c>
      <c r="N2" s="76" t="s">
        <v>114</v>
      </c>
      <c r="O2" s="76" t="s">
        <v>115</v>
      </c>
      <c r="P2" s="102" t="s">
        <v>89</v>
      </c>
    </row>
    <row r="3" spans="1:16" ht="21" customHeight="1">
      <c r="A3" s="53"/>
      <c r="B3" s="108" t="s">
        <v>93</v>
      </c>
      <c r="C3" s="109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21" customHeight="1">
      <c r="A4" s="3" t="s">
        <v>47</v>
      </c>
      <c r="B4" s="60">
        <v>1</v>
      </c>
      <c r="C4" s="9" t="s">
        <v>48</v>
      </c>
      <c r="D4" s="5"/>
      <c r="E4" s="11">
        <v>48</v>
      </c>
      <c r="F4" s="5"/>
      <c r="G4" s="5"/>
      <c r="H4" s="5"/>
      <c r="I4" s="5"/>
      <c r="J4" s="5"/>
      <c r="K4" s="5"/>
      <c r="L4" s="5"/>
      <c r="M4" s="5"/>
      <c r="N4" s="5"/>
      <c r="O4" s="5">
        <f>F4+G4+H4+I4+J4+K4+L4+M4+N4</f>
        <v>0</v>
      </c>
      <c r="P4" s="55">
        <f>O4/E4*100</f>
        <v>0</v>
      </c>
    </row>
    <row r="5" spans="1:16" ht="18.75">
      <c r="A5" s="3" t="s">
        <v>0</v>
      </c>
      <c r="B5" s="61">
        <v>2</v>
      </c>
      <c r="C5" s="6" t="s">
        <v>1</v>
      </c>
      <c r="D5" s="7">
        <v>464</v>
      </c>
      <c r="E5" s="66">
        <v>44</v>
      </c>
      <c r="F5" s="7"/>
      <c r="G5" s="7"/>
      <c r="H5" s="7">
        <v>12</v>
      </c>
      <c r="I5" s="7">
        <v>4</v>
      </c>
      <c r="J5" s="7">
        <v>12</v>
      </c>
      <c r="K5" s="7">
        <v>4</v>
      </c>
      <c r="L5" s="7">
        <v>4</v>
      </c>
      <c r="M5" s="7">
        <v>8</v>
      </c>
      <c r="N5" s="7"/>
      <c r="O5" s="5">
        <f aca="true" t="shared" si="0" ref="O5:O47">F5+G5+H5+I5+J5+K5+L5+M5+N5</f>
        <v>44</v>
      </c>
      <c r="P5" s="55">
        <f aca="true" t="shared" si="1" ref="P5:P41">O5/E5*100</f>
        <v>100</v>
      </c>
    </row>
    <row r="6" spans="1:16" ht="18.75">
      <c r="A6" s="3" t="s">
        <v>2</v>
      </c>
      <c r="B6" s="60">
        <v>3</v>
      </c>
      <c r="C6" s="9" t="s">
        <v>3</v>
      </c>
      <c r="D6" s="7">
        <v>520</v>
      </c>
      <c r="E6" s="11">
        <v>44</v>
      </c>
      <c r="F6" s="7"/>
      <c r="G6" s="7">
        <v>12</v>
      </c>
      <c r="H6" s="7">
        <v>4</v>
      </c>
      <c r="I6" s="7">
        <v>12</v>
      </c>
      <c r="J6" s="7">
        <v>4</v>
      </c>
      <c r="K6" s="7">
        <v>12</v>
      </c>
      <c r="L6" s="7"/>
      <c r="M6" s="7"/>
      <c r="N6" s="7"/>
      <c r="O6" s="5">
        <f t="shared" si="0"/>
        <v>44</v>
      </c>
      <c r="P6" s="55">
        <f t="shared" si="1"/>
        <v>100</v>
      </c>
    </row>
    <row r="7" spans="1:16" ht="37.5">
      <c r="A7" s="3" t="s">
        <v>4</v>
      </c>
      <c r="B7" s="60">
        <v>4</v>
      </c>
      <c r="C7" s="10" t="s">
        <v>5</v>
      </c>
      <c r="D7" s="11">
        <v>269</v>
      </c>
      <c r="E7" s="11">
        <v>4</v>
      </c>
      <c r="F7" s="11"/>
      <c r="G7" s="11"/>
      <c r="H7" s="11"/>
      <c r="I7" s="11"/>
      <c r="J7" s="11"/>
      <c r="K7" s="11"/>
      <c r="L7" s="11"/>
      <c r="M7" s="11"/>
      <c r="N7" s="7"/>
      <c r="O7" s="5">
        <f t="shared" si="0"/>
        <v>0</v>
      </c>
      <c r="P7" s="55">
        <f t="shared" si="1"/>
        <v>0</v>
      </c>
    </row>
    <row r="8" spans="1:16" ht="18.75">
      <c r="A8" s="3" t="s">
        <v>6</v>
      </c>
      <c r="B8" s="61">
        <v>5</v>
      </c>
      <c r="C8" s="10" t="s">
        <v>7</v>
      </c>
      <c r="D8" s="7">
        <v>127</v>
      </c>
      <c r="E8" s="66">
        <v>25</v>
      </c>
      <c r="F8" s="7"/>
      <c r="G8" s="7"/>
      <c r="H8" s="7"/>
      <c r="I8" s="7"/>
      <c r="J8" s="7"/>
      <c r="K8" s="7"/>
      <c r="L8" s="7"/>
      <c r="M8" s="7"/>
      <c r="N8" s="7"/>
      <c r="O8" s="5">
        <f t="shared" si="0"/>
        <v>0</v>
      </c>
      <c r="P8" s="55">
        <f t="shared" si="1"/>
        <v>0</v>
      </c>
    </row>
    <row r="9" spans="1:16" ht="18.75">
      <c r="A9" s="3" t="s">
        <v>50</v>
      </c>
      <c r="B9" s="60">
        <v>6</v>
      </c>
      <c r="C9" s="10" t="s">
        <v>49</v>
      </c>
      <c r="D9" s="7">
        <v>12</v>
      </c>
      <c r="E9" s="11">
        <v>8</v>
      </c>
      <c r="F9" s="7"/>
      <c r="G9" s="7"/>
      <c r="H9" s="7"/>
      <c r="I9" s="7"/>
      <c r="J9" s="7"/>
      <c r="K9" s="7">
        <v>3</v>
      </c>
      <c r="L9" s="7"/>
      <c r="M9" s="7"/>
      <c r="N9" s="7"/>
      <c r="O9" s="5">
        <f t="shared" si="0"/>
        <v>3</v>
      </c>
      <c r="P9" s="55">
        <f t="shared" si="1"/>
        <v>37.5</v>
      </c>
    </row>
    <row r="10" spans="1:16" ht="107.25" customHeight="1">
      <c r="A10" s="3" t="s">
        <v>8</v>
      </c>
      <c r="B10" s="62">
        <v>7</v>
      </c>
      <c r="C10" s="21" t="s">
        <v>9</v>
      </c>
      <c r="D10" s="7">
        <v>672</v>
      </c>
      <c r="E10" s="11">
        <f>60*2+50*22</f>
        <v>1220</v>
      </c>
      <c r="F10" s="22"/>
      <c r="G10" s="22"/>
      <c r="H10" s="22"/>
      <c r="I10" s="22"/>
      <c r="J10" s="22"/>
      <c r="K10" s="7">
        <v>80</v>
      </c>
      <c r="L10" s="7"/>
      <c r="M10" s="7"/>
      <c r="N10" s="7">
        <v>928</v>
      </c>
      <c r="O10" s="5">
        <f t="shared" si="0"/>
        <v>1008</v>
      </c>
      <c r="P10" s="55">
        <f t="shared" si="1"/>
        <v>82.62295081967214</v>
      </c>
    </row>
    <row r="11" spans="1:16" ht="55.5" customHeight="1">
      <c r="A11" s="1" t="s">
        <v>10</v>
      </c>
      <c r="B11" s="116" t="s">
        <v>11</v>
      </c>
      <c r="C11" s="11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103"/>
    </row>
    <row r="12" spans="1:16" ht="18.75">
      <c r="A12" s="1" t="s">
        <v>12</v>
      </c>
      <c r="B12" s="60">
        <v>8</v>
      </c>
      <c r="C12" s="9" t="s">
        <v>13</v>
      </c>
      <c r="D12" s="7">
        <v>553</v>
      </c>
      <c r="E12" s="11">
        <f>11*25</f>
        <v>275</v>
      </c>
      <c r="F12" s="7"/>
      <c r="G12" s="7"/>
      <c r="H12" s="7"/>
      <c r="I12" s="7"/>
      <c r="J12" s="7"/>
      <c r="K12" s="7"/>
      <c r="L12" s="7"/>
      <c r="M12" s="7"/>
      <c r="N12" s="7"/>
      <c r="O12" s="5">
        <f t="shared" si="0"/>
        <v>0</v>
      </c>
      <c r="P12" s="55">
        <f t="shared" si="1"/>
        <v>0</v>
      </c>
    </row>
    <row r="13" spans="1:16" ht="18.75">
      <c r="A13" s="3"/>
      <c r="B13" s="116" t="s">
        <v>14</v>
      </c>
      <c r="C13" s="117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4"/>
      <c r="P13" s="55"/>
    </row>
    <row r="14" spans="1:16" ht="37.5">
      <c r="A14" s="3" t="s">
        <v>15</v>
      </c>
      <c r="B14" s="61">
        <v>9</v>
      </c>
      <c r="C14" s="9" t="s">
        <v>16</v>
      </c>
      <c r="D14" s="7">
        <v>2252</v>
      </c>
      <c r="E14" s="7">
        <v>704</v>
      </c>
      <c r="F14" s="7"/>
      <c r="G14" s="7"/>
      <c r="H14" s="7">
        <v>53</v>
      </c>
      <c r="I14" s="7">
        <v>57</v>
      </c>
      <c r="J14" s="7">
        <v>119</v>
      </c>
      <c r="K14" s="7">
        <v>237</v>
      </c>
      <c r="L14" s="7"/>
      <c r="M14" s="7">
        <v>51</v>
      </c>
      <c r="N14" s="7">
        <v>46</v>
      </c>
      <c r="O14" s="5">
        <f t="shared" si="0"/>
        <v>563</v>
      </c>
      <c r="P14" s="55">
        <f t="shared" si="1"/>
        <v>79.9715909090909</v>
      </c>
    </row>
    <row r="15" spans="1:16" ht="18.75">
      <c r="A15" s="3" t="s">
        <v>17</v>
      </c>
      <c r="B15" s="60">
        <v>10</v>
      </c>
      <c r="C15" s="10" t="s">
        <v>18</v>
      </c>
      <c r="D15" s="7">
        <v>2162</v>
      </c>
      <c r="E15" s="7">
        <v>528</v>
      </c>
      <c r="F15" s="7"/>
      <c r="G15" s="7"/>
      <c r="H15" s="7"/>
      <c r="I15" s="7">
        <v>69</v>
      </c>
      <c r="J15" s="7">
        <v>72</v>
      </c>
      <c r="K15" s="7">
        <v>140</v>
      </c>
      <c r="L15" s="7">
        <v>24</v>
      </c>
      <c r="M15" s="7">
        <v>44</v>
      </c>
      <c r="N15" s="7">
        <v>118</v>
      </c>
      <c r="O15" s="5">
        <f t="shared" si="0"/>
        <v>467</v>
      </c>
      <c r="P15" s="55">
        <f t="shared" si="1"/>
        <v>88.4469696969697</v>
      </c>
    </row>
    <row r="16" spans="1:16" ht="37.5">
      <c r="A16" s="3" t="s">
        <v>19</v>
      </c>
      <c r="B16" s="60">
        <v>11</v>
      </c>
      <c r="C16" s="10" t="s">
        <v>20</v>
      </c>
      <c r="D16" s="7">
        <v>240</v>
      </c>
      <c r="E16" s="7">
        <v>32</v>
      </c>
      <c r="F16" s="7"/>
      <c r="G16" s="7"/>
      <c r="H16" s="7"/>
      <c r="I16" s="7"/>
      <c r="J16" s="7">
        <f>16+12</f>
        <v>28</v>
      </c>
      <c r="K16" s="7"/>
      <c r="L16" s="7"/>
      <c r="M16" s="7"/>
      <c r="N16" s="7"/>
      <c r="O16" s="5">
        <f t="shared" si="0"/>
        <v>28</v>
      </c>
      <c r="P16" s="55">
        <f t="shared" si="1"/>
        <v>87.5</v>
      </c>
    </row>
    <row r="17" spans="1:16" ht="56.25">
      <c r="A17" s="3" t="s">
        <v>21</v>
      </c>
      <c r="B17" s="61">
        <v>12</v>
      </c>
      <c r="C17" s="12" t="s">
        <v>98</v>
      </c>
      <c r="D17" s="7">
        <v>136</v>
      </c>
      <c r="E17" s="7">
        <v>48</v>
      </c>
      <c r="F17" s="7"/>
      <c r="G17" s="7"/>
      <c r="H17" s="7"/>
      <c r="I17" s="7"/>
      <c r="J17" s="7"/>
      <c r="K17" s="7"/>
      <c r="L17" s="7"/>
      <c r="M17" s="7">
        <v>19</v>
      </c>
      <c r="N17" s="7"/>
      <c r="O17" s="5">
        <f t="shared" si="0"/>
        <v>19</v>
      </c>
      <c r="P17" s="55">
        <f t="shared" si="1"/>
        <v>39.58333333333333</v>
      </c>
    </row>
    <row r="18" spans="1:16" ht="18.75">
      <c r="A18" s="3" t="s">
        <v>22</v>
      </c>
      <c r="B18" s="60">
        <v>13</v>
      </c>
      <c r="C18" s="12" t="s">
        <v>45</v>
      </c>
      <c r="D18" s="7">
        <v>23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5">
        <f t="shared" si="0"/>
        <v>0</v>
      </c>
      <c r="P18" s="55" t="e">
        <f t="shared" si="1"/>
        <v>#DIV/0!</v>
      </c>
    </row>
    <row r="19" spans="1:16" ht="18.75">
      <c r="A19" s="13"/>
      <c r="B19" s="118" t="s">
        <v>24</v>
      </c>
      <c r="C19" s="119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4"/>
      <c r="P19" s="55"/>
    </row>
    <row r="20" spans="1:16" ht="18.75">
      <c r="A20" s="13" t="s">
        <v>23</v>
      </c>
      <c r="B20" s="73">
        <v>14</v>
      </c>
      <c r="C20" s="74" t="s">
        <v>99</v>
      </c>
      <c r="D20" s="69"/>
      <c r="E20" s="70">
        <v>4</v>
      </c>
      <c r="F20" s="69"/>
      <c r="G20" s="69"/>
      <c r="H20" s="69"/>
      <c r="I20" s="69"/>
      <c r="J20" s="69"/>
      <c r="K20" s="69"/>
      <c r="L20" s="69"/>
      <c r="M20" s="69"/>
      <c r="N20" s="69"/>
      <c r="O20" s="71"/>
      <c r="P20" s="104"/>
    </row>
    <row r="21" spans="1:16" ht="37.5">
      <c r="A21" s="14" t="s">
        <v>117</v>
      </c>
      <c r="B21" s="67">
        <v>15</v>
      </c>
      <c r="C21" s="15" t="s">
        <v>26</v>
      </c>
      <c r="D21" s="69">
        <v>107</v>
      </c>
      <c r="E21" s="72">
        <v>24</v>
      </c>
      <c r="F21" s="69"/>
      <c r="G21" s="69"/>
      <c r="H21" s="69"/>
      <c r="I21" s="69"/>
      <c r="J21" s="69"/>
      <c r="K21" s="69"/>
      <c r="L21" s="69"/>
      <c r="M21" s="69"/>
      <c r="N21" s="69"/>
      <c r="O21" s="71"/>
      <c r="P21" s="104"/>
    </row>
    <row r="22" spans="1:16" ht="18.75">
      <c r="A22" s="14" t="s">
        <v>25</v>
      </c>
      <c r="B22" s="61">
        <v>16</v>
      </c>
      <c r="C22" s="15" t="s">
        <v>100</v>
      </c>
      <c r="D22" s="7"/>
      <c r="E22" s="11">
        <v>4</v>
      </c>
      <c r="F22" s="7"/>
      <c r="G22" s="20"/>
      <c r="H22" s="7"/>
      <c r="I22" s="7"/>
      <c r="J22" s="7"/>
      <c r="K22" s="7"/>
      <c r="L22" s="7"/>
      <c r="M22" s="7"/>
      <c r="N22" s="7"/>
      <c r="O22" s="5">
        <f t="shared" si="0"/>
        <v>0</v>
      </c>
      <c r="P22" s="55">
        <f t="shared" si="1"/>
        <v>0</v>
      </c>
    </row>
    <row r="23" spans="1:16" ht="37.5">
      <c r="A23" s="14" t="s">
        <v>118</v>
      </c>
      <c r="B23" s="61">
        <v>17</v>
      </c>
      <c r="C23" s="15" t="s">
        <v>28</v>
      </c>
      <c r="D23" s="7"/>
      <c r="E23" s="11">
        <v>20</v>
      </c>
      <c r="F23" s="7"/>
      <c r="G23" s="20"/>
      <c r="H23" s="7"/>
      <c r="I23" s="7"/>
      <c r="J23" s="7"/>
      <c r="K23" s="7"/>
      <c r="L23" s="7"/>
      <c r="M23" s="7"/>
      <c r="N23" s="7"/>
      <c r="O23" s="5"/>
      <c r="P23" s="55"/>
    </row>
    <row r="24" spans="1:16" ht="37.5">
      <c r="A24" s="14" t="s">
        <v>27</v>
      </c>
      <c r="B24" s="60">
        <v>18</v>
      </c>
      <c r="C24" s="10" t="s">
        <v>94</v>
      </c>
      <c r="D24" s="7" t="s">
        <v>126</v>
      </c>
      <c r="E24" s="66">
        <f>6*22</f>
        <v>132</v>
      </c>
      <c r="F24" s="7"/>
      <c r="G24" s="7"/>
      <c r="H24" s="7"/>
      <c r="I24" s="7">
        <v>9</v>
      </c>
      <c r="J24" s="7"/>
      <c r="K24" s="7">
        <v>24</v>
      </c>
      <c r="L24" s="7"/>
      <c r="M24" s="7"/>
      <c r="N24" s="7">
        <v>78</v>
      </c>
      <c r="O24" s="5">
        <f t="shared" si="0"/>
        <v>111</v>
      </c>
      <c r="P24" s="55">
        <f t="shared" si="1"/>
        <v>84.0909090909091</v>
      </c>
    </row>
    <row r="25" spans="1:16" ht="18.75">
      <c r="A25" s="14" t="s">
        <v>119</v>
      </c>
      <c r="B25" s="60">
        <v>19</v>
      </c>
      <c r="C25" s="10" t="s">
        <v>30</v>
      </c>
      <c r="D25" s="7">
        <v>16</v>
      </c>
      <c r="E25" s="11">
        <v>40</v>
      </c>
      <c r="F25" s="7"/>
      <c r="G25" s="7"/>
      <c r="H25" s="7"/>
      <c r="I25" s="7"/>
      <c r="J25" s="7"/>
      <c r="K25" s="7"/>
      <c r="L25" s="7"/>
      <c r="M25" s="7">
        <v>11</v>
      </c>
      <c r="N25" s="7">
        <v>41</v>
      </c>
      <c r="O25" s="5">
        <f t="shared" si="0"/>
        <v>52</v>
      </c>
      <c r="P25" s="55">
        <f t="shared" si="1"/>
        <v>130</v>
      </c>
    </row>
    <row r="26" spans="1:16" ht="18.75">
      <c r="A26" s="14" t="s">
        <v>29</v>
      </c>
      <c r="B26" s="60">
        <v>20</v>
      </c>
      <c r="C26" s="10" t="s">
        <v>141</v>
      </c>
      <c r="D26" s="7"/>
      <c r="E26" s="11">
        <f>22*10</f>
        <v>220</v>
      </c>
      <c r="F26" s="7"/>
      <c r="G26" s="7"/>
      <c r="H26" s="7"/>
      <c r="I26" s="7"/>
      <c r="J26" s="7"/>
      <c r="K26" s="7"/>
      <c r="L26" s="7"/>
      <c r="M26" s="7"/>
      <c r="N26" s="7">
        <v>113</v>
      </c>
      <c r="O26" s="5">
        <f t="shared" si="0"/>
        <v>113</v>
      </c>
      <c r="P26" s="55">
        <f t="shared" si="1"/>
        <v>51.36363636363637</v>
      </c>
    </row>
    <row r="27" spans="1:16" ht="56.25">
      <c r="A27" s="14" t="s">
        <v>120</v>
      </c>
      <c r="B27" s="60">
        <v>21</v>
      </c>
      <c r="C27" s="68" t="s">
        <v>101</v>
      </c>
      <c r="D27" s="7"/>
      <c r="E27" s="66">
        <f>24*4</f>
        <v>96</v>
      </c>
      <c r="F27" s="7"/>
      <c r="G27" s="7"/>
      <c r="H27" s="7"/>
      <c r="I27" s="7"/>
      <c r="J27" s="7"/>
      <c r="K27" s="7"/>
      <c r="L27" s="7"/>
      <c r="M27" s="7"/>
      <c r="N27" s="7"/>
      <c r="O27" s="5">
        <f t="shared" si="0"/>
        <v>0</v>
      </c>
      <c r="P27" s="55">
        <f t="shared" si="1"/>
        <v>0</v>
      </c>
    </row>
    <row r="28" spans="1:16" ht="56.25">
      <c r="A28" s="14" t="s">
        <v>121</v>
      </c>
      <c r="B28" s="60">
        <v>22</v>
      </c>
      <c r="C28" s="68" t="s">
        <v>102</v>
      </c>
      <c r="D28" s="7"/>
      <c r="E28" s="11">
        <f>24*22</f>
        <v>528</v>
      </c>
      <c r="F28" s="7"/>
      <c r="G28" s="7"/>
      <c r="H28" s="7"/>
      <c r="I28" s="7"/>
      <c r="J28" s="7"/>
      <c r="K28" s="7"/>
      <c r="L28" s="7"/>
      <c r="M28" s="7"/>
      <c r="N28" s="7">
        <v>71</v>
      </c>
      <c r="O28" s="5">
        <f t="shared" si="0"/>
        <v>71</v>
      </c>
      <c r="P28" s="55">
        <f t="shared" si="1"/>
        <v>13.446969696969695</v>
      </c>
    </row>
    <row r="29" spans="1:16" ht="18.75">
      <c r="A29" s="3"/>
      <c r="B29" s="108" t="s">
        <v>31</v>
      </c>
      <c r="C29" s="10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4"/>
      <c r="P29" s="55"/>
    </row>
    <row r="30" spans="1:16" ht="18.75">
      <c r="A30" s="3" t="s">
        <v>32</v>
      </c>
      <c r="B30" s="60">
        <v>23</v>
      </c>
      <c r="C30" s="10" t="s">
        <v>33</v>
      </c>
      <c r="D30" s="7">
        <v>334</v>
      </c>
      <c r="E30" s="66">
        <f>30*3</f>
        <v>90</v>
      </c>
      <c r="F30" s="7"/>
      <c r="G30" s="7"/>
      <c r="H30" s="7"/>
      <c r="I30" s="7"/>
      <c r="J30" s="7"/>
      <c r="K30" s="7">
        <v>25</v>
      </c>
      <c r="L30" s="7"/>
      <c r="M30" s="7"/>
      <c r="N30" s="7"/>
      <c r="O30" s="5">
        <f t="shared" si="0"/>
        <v>25</v>
      </c>
      <c r="P30" s="55">
        <f t="shared" si="1"/>
        <v>27.77777777777778</v>
      </c>
    </row>
    <row r="31" spans="1:16" ht="18.75">
      <c r="A31" s="3" t="s">
        <v>34</v>
      </c>
      <c r="B31" s="61">
        <v>24</v>
      </c>
      <c r="C31" s="10" t="s">
        <v>35</v>
      </c>
      <c r="D31" s="7">
        <v>530</v>
      </c>
      <c r="E31" s="11">
        <f>30*4</f>
        <v>120</v>
      </c>
      <c r="F31" s="7"/>
      <c r="G31" s="7"/>
      <c r="H31" s="7"/>
      <c r="I31" s="7"/>
      <c r="J31" s="7"/>
      <c r="K31" s="7"/>
      <c r="L31" s="7"/>
      <c r="M31" s="7"/>
      <c r="N31" s="7">
        <v>73</v>
      </c>
      <c r="O31" s="5">
        <f t="shared" si="0"/>
        <v>73</v>
      </c>
      <c r="P31" s="55">
        <f t="shared" si="1"/>
        <v>60.83333333333333</v>
      </c>
    </row>
    <row r="32" spans="1:16" ht="18.75">
      <c r="A32" s="3" t="s">
        <v>36</v>
      </c>
      <c r="B32" s="60">
        <v>25</v>
      </c>
      <c r="C32" s="10" t="s">
        <v>37</v>
      </c>
      <c r="D32" s="7">
        <v>106</v>
      </c>
      <c r="E32" s="11">
        <v>30</v>
      </c>
      <c r="F32" s="7"/>
      <c r="G32" s="7"/>
      <c r="H32" s="7"/>
      <c r="I32" s="7"/>
      <c r="J32" s="7"/>
      <c r="K32" s="7"/>
      <c r="L32" s="7"/>
      <c r="M32" s="7"/>
      <c r="N32" s="7"/>
      <c r="O32" s="5">
        <f t="shared" si="0"/>
        <v>0</v>
      </c>
      <c r="P32" s="55">
        <f t="shared" si="1"/>
        <v>0</v>
      </c>
    </row>
    <row r="33" spans="1:16" ht="18.75">
      <c r="A33" s="3" t="s">
        <v>38</v>
      </c>
      <c r="B33" s="60">
        <v>26</v>
      </c>
      <c r="C33" s="10" t="s">
        <v>39</v>
      </c>
      <c r="D33" s="7">
        <v>141</v>
      </c>
      <c r="E33" s="66">
        <f>75*40</f>
        <v>3000</v>
      </c>
      <c r="F33" s="7"/>
      <c r="G33" s="7"/>
      <c r="H33" s="7"/>
      <c r="I33" s="7"/>
      <c r="J33" s="7"/>
      <c r="K33" s="7"/>
      <c r="L33" s="7"/>
      <c r="M33" s="7"/>
      <c r="N33" s="7"/>
      <c r="O33" s="5"/>
      <c r="P33" s="55"/>
    </row>
    <row r="34" spans="1:16" ht="18.75">
      <c r="A34" s="3" t="s">
        <v>122</v>
      </c>
      <c r="B34" s="60">
        <v>27</v>
      </c>
      <c r="C34" s="68" t="s">
        <v>103</v>
      </c>
      <c r="D34" s="7"/>
      <c r="E34" s="11">
        <f>50*22</f>
        <v>1100</v>
      </c>
      <c r="F34" s="7"/>
      <c r="G34" s="7"/>
      <c r="H34" s="7"/>
      <c r="I34" s="7"/>
      <c r="J34" s="7"/>
      <c r="K34" s="7"/>
      <c r="L34" s="7"/>
      <c r="M34" s="7">
        <v>160</v>
      </c>
      <c r="N34" s="7">
        <v>731</v>
      </c>
      <c r="O34" s="5">
        <f t="shared" si="0"/>
        <v>891</v>
      </c>
      <c r="P34" s="55">
        <f t="shared" si="1"/>
        <v>81</v>
      </c>
    </row>
    <row r="35" spans="1:16" ht="18.75">
      <c r="A35" s="3" t="s">
        <v>123</v>
      </c>
      <c r="B35" s="60">
        <v>28</v>
      </c>
      <c r="C35" s="68" t="s">
        <v>104</v>
      </c>
      <c r="D35" s="7"/>
      <c r="E35" s="11">
        <f>50*5</f>
        <v>250</v>
      </c>
      <c r="F35" s="7"/>
      <c r="G35" s="7"/>
      <c r="H35" s="7"/>
      <c r="I35" s="7"/>
      <c r="J35" s="7"/>
      <c r="K35" s="7"/>
      <c r="L35" s="7"/>
      <c r="M35" s="7"/>
      <c r="N35" s="7">
        <v>150</v>
      </c>
      <c r="O35" s="5">
        <f t="shared" si="0"/>
        <v>150</v>
      </c>
      <c r="P35" s="55">
        <f t="shared" si="1"/>
        <v>60</v>
      </c>
    </row>
    <row r="36" spans="1:16" ht="18.75">
      <c r="A36" s="1" t="s">
        <v>40</v>
      </c>
      <c r="B36" s="110" t="s">
        <v>41</v>
      </c>
      <c r="C36" s="111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4"/>
      <c r="P36" s="55"/>
    </row>
    <row r="37" spans="1:16" ht="18.75">
      <c r="A37" s="1" t="s">
        <v>42</v>
      </c>
      <c r="B37" s="60">
        <v>29</v>
      </c>
      <c r="C37" s="12" t="s">
        <v>43</v>
      </c>
      <c r="D37" s="7">
        <v>334</v>
      </c>
      <c r="E37" s="7">
        <v>150</v>
      </c>
      <c r="F37" s="7"/>
      <c r="G37" s="7"/>
      <c r="H37" s="7"/>
      <c r="I37" s="7">
        <v>40</v>
      </c>
      <c r="J37" s="7"/>
      <c r="K37" s="7">
        <v>100</v>
      </c>
      <c r="L37" s="7"/>
      <c r="M37" s="7"/>
      <c r="N37" s="7"/>
      <c r="O37" s="5">
        <f>F37+G37+H37+I37+J37+K37+L37+M37+N37</f>
        <v>140</v>
      </c>
      <c r="P37" s="55">
        <f t="shared" si="1"/>
        <v>93.33333333333333</v>
      </c>
    </row>
    <row r="38" spans="1:16" ht="18.75">
      <c r="A38" s="2"/>
      <c r="B38" s="112" t="s">
        <v>44</v>
      </c>
      <c r="C38" s="113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4"/>
      <c r="P38" s="55"/>
    </row>
    <row r="39" spans="1:16" ht="18.75">
      <c r="A39" s="2" t="s">
        <v>124</v>
      </c>
      <c r="B39" s="60">
        <v>30</v>
      </c>
      <c r="C39" s="10" t="s">
        <v>105</v>
      </c>
      <c r="D39" s="7">
        <v>24</v>
      </c>
      <c r="E39" s="7">
        <v>240</v>
      </c>
      <c r="F39" s="7"/>
      <c r="G39" s="7"/>
      <c r="H39" s="7"/>
      <c r="I39" s="7"/>
      <c r="J39" s="7"/>
      <c r="K39" s="7"/>
      <c r="L39" s="7"/>
      <c r="M39" s="7"/>
      <c r="N39" s="7">
        <v>4</v>
      </c>
      <c r="O39" s="5">
        <f t="shared" si="0"/>
        <v>4</v>
      </c>
      <c r="P39" s="55">
        <f t="shared" si="1"/>
        <v>1.6666666666666667</v>
      </c>
    </row>
    <row r="40" spans="1:16" ht="80.25" customHeight="1">
      <c r="A40" s="2" t="s">
        <v>125</v>
      </c>
      <c r="B40" s="60">
        <v>31</v>
      </c>
      <c r="C40" s="10" t="s">
        <v>46</v>
      </c>
      <c r="D40" s="7"/>
      <c r="E40" s="7">
        <v>630</v>
      </c>
      <c r="F40" s="7"/>
      <c r="G40" s="7"/>
      <c r="H40" s="7"/>
      <c r="I40" s="7"/>
      <c r="J40" s="7"/>
      <c r="K40" s="19"/>
      <c r="L40" s="7"/>
      <c r="M40" s="7"/>
      <c r="N40" s="7"/>
      <c r="O40" s="5">
        <f t="shared" si="0"/>
        <v>0</v>
      </c>
      <c r="P40" s="55">
        <f t="shared" si="1"/>
        <v>0</v>
      </c>
    </row>
    <row r="41" spans="1:16" ht="18.75" hidden="1">
      <c r="A41" s="59"/>
      <c r="B41" s="63">
        <v>26</v>
      </c>
      <c r="C41" s="20" t="s">
        <v>85</v>
      </c>
      <c r="D41" s="20"/>
      <c r="E41" s="20"/>
      <c r="F41" s="20"/>
      <c r="G41" s="20"/>
      <c r="H41" s="20"/>
      <c r="I41" s="20"/>
      <c r="J41" s="8">
        <v>210</v>
      </c>
      <c r="O41" s="5">
        <f t="shared" si="0"/>
        <v>210</v>
      </c>
      <c r="P41" s="55" t="e">
        <f t="shared" si="1"/>
        <v>#DIV/0!</v>
      </c>
    </row>
    <row r="42" spans="2:16" ht="32.25" customHeight="1">
      <c r="B42" s="84"/>
      <c r="C42" s="87" t="s">
        <v>133</v>
      </c>
      <c r="D42" s="85"/>
      <c r="E42" s="85"/>
      <c r="F42" s="85"/>
      <c r="G42" s="85"/>
      <c r="H42" s="85"/>
      <c r="I42" s="85"/>
      <c r="J42" s="84"/>
      <c r="K42" s="85"/>
      <c r="L42" s="85"/>
      <c r="M42" s="85"/>
      <c r="N42" s="85"/>
      <c r="O42" s="85"/>
      <c r="P42" s="105"/>
    </row>
    <row r="43" spans="2:16" ht="37.5">
      <c r="B43" s="84"/>
      <c r="C43" s="86" t="s">
        <v>132</v>
      </c>
      <c r="D43" s="20"/>
      <c r="E43" s="20"/>
      <c r="F43" s="20"/>
      <c r="G43" s="20"/>
      <c r="H43" s="20"/>
      <c r="I43" s="20"/>
      <c r="J43" s="8">
        <v>60</v>
      </c>
      <c r="K43" s="20"/>
      <c r="L43" s="20"/>
      <c r="M43" s="20"/>
      <c r="N43" s="20"/>
      <c r="O43" s="5">
        <f t="shared" si="0"/>
        <v>60</v>
      </c>
      <c r="P43" s="106"/>
    </row>
    <row r="44" spans="2:16" ht="18.75">
      <c r="B44" s="84"/>
      <c r="C44" s="20" t="s">
        <v>130</v>
      </c>
      <c r="D44" s="20"/>
      <c r="E44" s="20"/>
      <c r="F44" s="20"/>
      <c r="G44" s="20"/>
      <c r="H44" s="20"/>
      <c r="I44" s="20"/>
      <c r="J44" s="8"/>
      <c r="K44" s="20">
        <v>194</v>
      </c>
      <c r="L44" s="20"/>
      <c r="M44" s="20"/>
      <c r="N44" s="20">
        <v>160</v>
      </c>
      <c r="O44" s="5">
        <f t="shared" si="0"/>
        <v>354</v>
      </c>
      <c r="P44" s="106"/>
    </row>
    <row r="45" spans="2:16" ht="18.75">
      <c r="B45" s="84"/>
      <c r="C45" s="20" t="s">
        <v>131</v>
      </c>
      <c r="D45" s="20"/>
      <c r="E45" s="20"/>
      <c r="F45" s="20"/>
      <c r="G45" s="20"/>
      <c r="H45" s="20"/>
      <c r="I45" s="20"/>
      <c r="J45" s="8"/>
      <c r="K45" s="20"/>
      <c r="L45" s="20"/>
      <c r="M45" s="20"/>
      <c r="N45" s="20"/>
      <c r="O45" s="5">
        <f t="shared" si="0"/>
        <v>0</v>
      </c>
      <c r="P45" s="106"/>
    </row>
    <row r="46" spans="2:16" ht="30" customHeight="1">
      <c r="B46" s="84"/>
      <c r="C46" s="88" t="s">
        <v>134</v>
      </c>
      <c r="D46" s="89"/>
      <c r="E46" s="89"/>
      <c r="F46" s="89"/>
      <c r="G46" s="89"/>
      <c r="H46" s="89"/>
      <c r="I46" s="89"/>
      <c r="J46" s="63"/>
      <c r="K46" s="89"/>
      <c r="L46" s="89"/>
      <c r="M46" s="89"/>
      <c r="N46" s="89"/>
      <c r="O46" s="54"/>
      <c r="P46" s="106"/>
    </row>
    <row r="47" spans="2:16" ht="48.75" customHeight="1">
      <c r="B47" s="84"/>
      <c r="C47" s="86" t="s">
        <v>129</v>
      </c>
      <c r="D47" s="20"/>
      <c r="E47" s="20"/>
      <c r="F47" s="20"/>
      <c r="G47" s="20"/>
      <c r="H47" s="20"/>
      <c r="I47" s="20"/>
      <c r="J47" s="8">
        <f>27+28</f>
        <v>55</v>
      </c>
      <c r="K47" s="20">
        <v>30</v>
      </c>
      <c r="L47" s="20"/>
      <c r="M47" s="20"/>
      <c r="N47" s="20"/>
      <c r="O47" s="5">
        <f t="shared" si="0"/>
        <v>85</v>
      </c>
      <c r="P47" s="106"/>
    </row>
  </sheetData>
  <sheetProtection/>
  <mergeCells count="8">
    <mergeCell ref="B29:C29"/>
    <mergeCell ref="B36:C36"/>
    <mergeCell ref="B38:C38"/>
    <mergeCell ref="A1:P1"/>
    <mergeCell ref="B3:C3"/>
    <mergeCell ref="B11:C11"/>
    <mergeCell ref="B13:C13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1" r:id="rId1"/>
  <colBreaks count="1" manualBreakCount="1">
    <brk id="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view="pageBreakPreview" zoomScale="90" zoomScaleNormal="90" zoomScaleSheetLayoutView="90" zoomScalePageLayoutView="0" workbookViewId="0" topLeftCell="S1">
      <selection activeCell="A14" sqref="A14:IV14"/>
    </sheetView>
  </sheetViews>
  <sheetFormatPr defaultColWidth="9.140625" defaultRowHeight="15"/>
  <cols>
    <col min="1" max="1" width="6.57421875" style="28" customWidth="1"/>
    <col min="3" max="3" width="9.140625" style="28" customWidth="1"/>
    <col min="4" max="35" width="9.140625" style="44" customWidth="1"/>
    <col min="36" max="36" width="9.57421875" style="44" customWidth="1"/>
    <col min="37" max="39" width="9.140625" style="44" customWidth="1"/>
    <col min="40" max="40" width="9.140625" style="91" customWidth="1"/>
    <col min="41" max="41" width="11.00390625" style="91" customWidth="1"/>
    <col min="42" max="42" width="13.8515625" style="0" customWidth="1"/>
  </cols>
  <sheetData>
    <row r="1" spans="1:44" ht="27.75" customHeight="1">
      <c r="A1" s="45"/>
      <c r="B1" s="46"/>
      <c r="C1" s="121" t="s">
        <v>51</v>
      </c>
      <c r="D1" s="122"/>
      <c r="E1" s="122"/>
      <c r="F1" s="122"/>
      <c r="G1" s="122"/>
      <c r="H1" s="122"/>
      <c r="I1" s="122"/>
      <c r="J1" s="122"/>
      <c r="K1" s="123"/>
      <c r="L1" s="121" t="s">
        <v>52</v>
      </c>
      <c r="M1" s="122"/>
      <c r="N1" s="122"/>
      <c r="O1" s="122"/>
      <c r="P1" s="122"/>
      <c r="Q1" s="122"/>
      <c r="R1" s="122"/>
      <c r="S1" s="123"/>
      <c r="T1" s="121" t="s">
        <v>53</v>
      </c>
      <c r="U1" s="122"/>
      <c r="V1" s="122"/>
      <c r="W1" s="122"/>
      <c r="X1" s="122"/>
      <c r="Y1" s="122"/>
      <c r="Z1" s="122"/>
      <c r="AA1" s="122"/>
      <c r="AB1" s="123"/>
      <c r="AC1" s="120" t="s">
        <v>54</v>
      </c>
      <c r="AD1" s="120"/>
      <c r="AE1" s="120"/>
      <c r="AF1" s="120"/>
      <c r="AG1" s="120"/>
      <c r="AH1" s="120"/>
      <c r="AI1" s="120"/>
      <c r="AJ1" s="48" t="s">
        <v>127</v>
      </c>
      <c r="AK1" s="48" t="s">
        <v>86</v>
      </c>
      <c r="AL1" s="49" t="s">
        <v>128</v>
      </c>
      <c r="AM1" s="48" t="s">
        <v>91</v>
      </c>
      <c r="AN1" s="93" t="s">
        <v>135</v>
      </c>
      <c r="AO1" s="93" t="s">
        <v>136</v>
      </c>
      <c r="AP1" s="93" t="s">
        <v>138</v>
      </c>
      <c r="AQ1" s="93" t="s">
        <v>140</v>
      </c>
      <c r="AR1" s="93" t="s">
        <v>139</v>
      </c>
    </row>
    <row r="2" spans="1:44" ht="15">
      <c r="A2" s="50" t="s">
        <v>55</v>
      </c>
      <c r="B2" s="51" t="s">
        <v>56</v>
      </c>
      <c r="C2" s="80" t="s">
        <v>95</v>
      </c>
      <c r="D2" s="40" t="s">
        <v>83</v>
      </c>
      <c r="E2" s="40" t="s">
        <v>62</v>
      </c>
      <c r="F2" s="40" t="s">
        <v>57</v>
      </c>
      <c r="G2" s="40" t="s">
        <v>84</v>
      </c>
      <c r="H2" s="40" t="s">
        <v>58</v>
      </c>
      <c r="I2" s="40" t="s">
        <v>59</v>
      </c>
      <c r="J2" s="40" t="s">
        <v>60</v>
      </c>
      <c r="K2" s="47" t="s">
        <v>61</v>
      </c>
      <c r="L2" s="40" t="s">
        <v>83</v>
      </c>
      <c r="M2" s="40" t="s">
        <v>62</v>
      </c>
      <c r="N2" s="40" t="s">
        <v>57</v>
      </c>
      <c r="O2" s="40" t="s">
        <v>84</v>
      </c>
      <c r="P2" s="40" t="s">
        <v>58</v>
      </c>
      <c r="Q2" s="40" t="s">
        <v>59</v>
      </c>
      <c r="R2" s="40" t="s">
        <v>60</v>
      </c>
      <c r="S2" s="40" t="s">
        <v>61</v>
      </c>
      <c r="T2" s="40" t="s">
        <v>83</v>
      </c>
      <c r="U2" s="40" t="s">
        <v>62</v>
      </c>
      <c r="V2" s="40" t="s">
        <v>57</v>
      </c>
      <c r="W2" s="40" t="s">
        <v>84</v>
      </c>
      <c r="X2" s="40" t="s">
        <v>58</v>
      </c>
      <c r="Y2" s="40" t="s">
        <v>59</v>
      </c>
      <c r="Z2" s="40" t="s">
        <v>60</v>
      </c>
      <c r="AA2" s="40" t="s">
        <v>61</v>
      </c>
      <c r="AB2" s="40" t="s">
        <v>83</v>
      </c>
      <c r="AC2" s="40" t="s">
        <v>62</v>
      </c>
      <c r="AD2" s="40" t="s">
        <v>57</v>
      </c>
      <c r="AE2" s="40" t="s">
        <v>84</v>
      </c>
      <c r="AF2" s="40" t="s">
        <v>58</v>
      </c>
      <c r="AG2" s="40" t="s">
        <v>59</v>
      </c>
      <c r="AH2" s="40" t="s">
        <v>60</v>
      </c>
      <c r="AI2" s="40" t="s">
        <v>61</v>
      </c>
      <c r="AJ2" s="48" t="s">
        <v>61</v>
      </c>
      <c r="AK2" s="48" t="s">
        <v>61</v>
      </c>
      <c r="AL2" s="48" t="s">
        <v>61</v>
      </c>
      <c r="AM2" s="48" t="s">
        <v>61</v>
      </c>
      <c r="AN2" s="48" t="s">
        <v>61</v>
      </c>
      <c r="AO2" s="48" t="s">
        <v>61</v>
      </c>
      <c r="AP2" s="48" t="s">
        <v>61</v>
      </c>
      <c r="AQ2" s="48" t="s">
        <v>61</v>
      </c>
      <c r="AR2" s="48" t="s">
        <v>61</v>
      </c>
    </row>
    <row r="3" spans="1:44" ht="15">
      <c r="A3" s="17">
        <v>1</v>
      </c>
      <c r="B3" s="29" t="s">
        <v>63</v>
      </c>
      <c r="C3" s="79"/>
      <c r="D3" s="33"/>
      <c r="E3" s="33"/>
      <c r="F3" s="33"/>
      <c r="G3" s="33"/>
      <c r="H3" s="33"/>
      <c r="I3" s="33"/>
      <c r="J3" s="33"/>
      <c r="K3" s="47">
        <f>J3+I3+H3+G3+F3+E3+D3+C3</f>
        <v>0</v>
      </c>
      <c r="L3" s="33"/>
      <c r="M3" s="33"/>
      <c r="N3" s="33"/>
      <c r="O3" s="33"/>
      <c r="P3" s="33">
        <v>4</v>
      </c>
      <c r="Q3" s="33"/>
      <c r="R3" s="33"/>
      <c r="S3" s="47">
        <f>R3+Q3+P3+O3+N3+M3+L3</f>
        <v>4</v>
      </c>
      <c r="T3" s="33"/>
      <c r="U3" s="33"/>
      <c r="V3" s="33"/>
      <c r="W3" s="33">
        <v>28</v>
      </c>
      <c r="X3" s="33"/>
      <c r="Y3" s="33"/>
      <c r="Z3" s="33"/>
      <c r="AA3" s="47">
        <f>Z3+Y3+X3+W3+V3+U3+T3</f>
        <v>28</v>
      </c>
      <c r="AB3" s="33"/>
      <c r="AC3" s="33"/>
      <c r="AD3" s="33"/>
      <c r="AE3" s="33">
        <v>24</v>
      </c>
      <c r="AF3" s="33"/>
      <c r="AG3" s="33"/>
      <c r="AH3" s="33"/>
      <c r="AI3" s="47">
        <f aca="true" t="shared" si="0" ref="AI3:AI24">AH3+AG3+AF3+AE3+AD3+AC3+AB3</f>
        <v>24</v>
      </c>
      <c r="AJ3" s="34">
        <v>41</v>
      </c>
      <c r="AK3" s="36">
        <v>6</v>
      </c>
      <c r="AL3" s="34" t="s">
        <v>137</v>
      </c>
      <c r="AM3" s="34">
        <v>10</v>
      </c>
      <c r="AN3" s="94"/>
      <c r="AO3" s="94">
        <v>42</v>
      </c>
      <c r="AP3" s="95"/>
      <c r="AQ3" s="95"/>
      <c r="AR3" s="95"/>
    </row>
    <row r="4" spans="1:44" s="24" customFormat="1" ht="15">
      <c r="A4" s="23">
        <v>2</v>
      </c>
      <c r="B4" s="30" t="s">
        <v>87</v>
      </c>
      <c r="C4" s="81"/>
      <c r="D4" s="35"/>
      <c r="E4" s="35"/>
      <c r="F4" s="35"/>
      <c r="G4" s="35">
        <v>4</v>
      </c>
      <c r="H4" s="35"/>
      <c r="I4" s="35"/>
      <c r="J4" s="35"/>
      <c r="K4" s="65">
        <f aca="true" t="shared" si="1" ref="K4:K25">J4+I4+H4+G4+F4+E4+D4+C4</f>
        <v>4</v>
      </c>
      <c r="L4" s="35"/>
      <c r="M4" s="35"/>
      <c r="N4" s="35"/>
      <c r="O4" s="35"/>
      <c r="P4" s="35"/>
      <c r="Q4" s="35"/>
      <c r="R4" s="35"/>
      <c r="S4" s="52">
        <f aca="true" t="shared" si="2" ref="S4:S24">R4+Q4+P4+O4+N4+M4+L4</f>
        <v>0</v>
      </c>
      <c r="T4" s="35"/>
      <c r="U4" s="35"/>
      <c r="V4" s="35"/>
      <c r="W4" s="35">
        <v>24</v>
      </c>
      <c r="X4" s="35"/>
      <c r="Y4" s="35"/>
      <c r="Z4" s="35"/>
      <c r="AA4" s="52">
        <f aca="true" t="shared" si="3" ref="AA4:AA24">Z4+Y4+X4+W4+V4+U4+T4</f>
        <v>24</v>
      </c>
      <c r="AB4" s="35"/>
      <c r="AC4" s="35"/>
      <c r="AD4" s="35"/>
      <c r="AE4" s="35"/>
      <c r="AF4" s="35"/>
      <c r="AG4" s="35">
        <v>24</v>
      </c>
      <c r="AH4" s="35"/>
      <c r="AI4" s="52">
        <f t="shared" si="0"/>
        <v>24</v>
      </c>
      <c r="AJ4" s="36">
        <v>50</v>
      </c>
      <c r="AK4" s="36">
        <v>4</v>
      </c>
      <c r="AL4" s="36">
        <v>50</v>
      </c>
      <c r="AM4" s="36">
        <v>0</v>
      </c>
      <c r="AN4" s="96"/>
      <c r="AO4" s="96">
        <v>50</v>
      </c>
      <c r="AP4" s="97"/>
      <c r="AQ4" s="97"/>
      <c r="AR4" s="97"/>
    </row>
    <row r="5" spans="1:44" ht="15">
      <c r="A5" s="17">
        <v>3</v>
      </c>
      <c r="B5" s="29" t="s">
        <v>64</v>
      </c>
      <c r="C5" s="79"/>
      <c r="D5" s="33"/>
      <c r="E5" s="33"/>
      <c r="F5" s="33"/>
      <c r="G5" s="33"/>
      <c r="H5" s="33"/>
      <c r="I5" s="33"/>
      <c r="J5" s="33"/>
      <c r="K5" s="65">
        <f t="shared" si="1"/>
        <v>0</v>
      </c>
      <c r="L5" s="33"/>
      <c r="M5" s="33"/>
      <c r="N5" s="33">
        <v>4</v>
      </c>
      <c r="O5" s="33"/>
      <c r="P5" s="33"/>
      <c r="Q5" s="33"/>
      <c r="R5" s="33"/>
      <c r="S5" s="47">
        <f t="shared" si="2"/>
        <v>4</v>
      </c>
      <c r="T5" s="33"/>
      <c r="U5" s="33"/>
      <c r="V5" s="33">
        <v>30</v>
      </c>
      <c r="W5" s="33"/>
      <c r="X5" s="33"/>
      <c r="Y5" s="33"/>
      <c r="Z5" s="33"/>
      <c r="AA5" s="47">
        <f t="shared" si="3"/>
        <v>30</v>
      </c>
      <c r="AB5" s="33"/>
      <c r="AC5" s="33"/>
      <c r="AD5" s="33">
        <v>24</v>
      </c>
      <c r="AE5" s="33"/>
      <c r="AF5" s="33"/>
      <c r="AG5" s="33"/>
      <c r="AH5" s="33"/>
      <c r="AI5" s="47">
        <f t="shared" si="0"/>
        <v>24</v>
      </c>
      <c r="AJ5" s="34">
        <v>60</v>
      </c>
      <c r="AK5" s="36">
        <v>6</v>
      </c>
      <c r="AL5" s="34">
        <v>50</v>
      </c>
      <c r="AM5" s="34">
        <v>12</v>
      </c>
      <c r="AN5" s="94"/>
      <c r="AO5" s="94">
        <v>60</v>
      </c>
      <c r="AP5" s="95">
        <v>24</v>
      </c>
      <c r="AQ5" s="95"/>
      <c r="AR5" s="95"/>
    </row>
    <row r="6" spans="1:44" s="27" customFormat="1" ht="15">
      <c r="A6" s="26">
        <v>4</v>
      </c>
      <c r="B6" s="31" t="s">
        <v>65</v>
      </c>
      <c r="C6" s="82"/>
      <c r="D6" s="37"/>
      <c r="E6" s="37"/>
      <c r="F6" s="37"/>
      <c r="G6" s="37"/>
      <c r="H6" s="37"/>
      <c r="I6" s="37"/>
      <c r="J6" s="37"/>
      <c r="K6" s="65">
        <f t="shared" si="1"/>
        <v>0</v>
      </c>
      <c r="L6" s="37"/>
      <c r="M6" s="37"/>
      <c r="N6" s="37"/>
      <c r="O6" s="37"/>
      <c r="P6" s="37"/>
      <c r="Q6" s="37">
        <v>4</v>
      </c>
      <c r="R6" s="37"/>
      <c r="S6" s="52">
        <f t="shared" si="2"/>
        <v>4</v>
      </c>
      <c r="T6" s="37"/>
      <c r="U6" s="37"/>
      <c r="V6" s="37">
        <v>32</v>
      </c>
      <c r="W6" s="37"/>
      <c r="X6" s="37"/>
      <c r="Y6" s="37"/>
      <c r="Z6" s="37"/>
      <c r="AA6" s="52">
        <f t="shared" si="3"/>
        <v>32</v>
      </c>
      <c r="AB6" s="37"/>
      <c r="AC6" s="37"/>
      <c r="AD6" s="37">
        <v>24</v>
      </c>
      <c r="AE6" s="37"/>
      <c r="AF6" s="37"/>
      <c r="AG6" s="37"/>
      <c r="AH6" s="37"/>
      <c r="AI6" s="52">
        <f t="shared" si="0"/>
        <v>24</v>
      </c>
      <c r="AJ6" s="38">
        <v>50</v>
      </c>
      <c r="AK6" s="38">
        <v>6</v>
      </c>
      <c r="AL6" s="39"/>
      <c r="AM6" s="39">
        <v>0</v>
      </c>
      <c r="AN6" s="98"/>
      <c r="AO6" s="98">
        <v>0</v>
      </c>
      <c r="AP6" s="99">
        <v>0</v>
      </c>
      <c r="AQ6" s="99"/>
      <c r="AR6" s="99"/>
    </row>
    <row r="7" spans="1:44" ht="15">
      <c r="A7" s="17">
        <v>5</v>
      </c>
      <c r="B7" s="29" t="s">
        <v>66</v>
      </c>
      <c r="C7" s="79"/>
      <c r="D7" s="33"/>
      <c r="E7" s="33"/>
      <c r="F7" s="33"/>
      <c r="G7" s="33"/>
      <c r="H7" s="33"/>
      <c r="I7" s="33"/>
      <c r="J7" s="33"/>
      <c r="K7" s="65">
        <f t="shared" si="1"/>
        <v>0</v>
      </c>
      <c r="L7" s="33"/>
      <c r="M7" s="33">
        <v>4</v>
      </c>
      <c r="N7" s="33"/>
      <c r="O7" s="33"/>
      <c r="P7" s="33"/>
      <c r="Q7" s="33"/>
      <c r="R7" s="33"/>
      <c r="S7" s="47">
        <f t="shared" si="2"/>
        <v>4</v>
      </c>
      <c r="T7" s="33"/>
      <c r="U7" s="33"/>
      <c r="V7" s="33"/>
      <c r="W7" s="33"/>
      <c r="X7" s="33"/>
      <c r="Y7" s="33">
        <v>32</v>
      </c>
      <c r="Z7" s="33"/>
      <c r="AA7" s="47">
        <f t="shared" si="3"/>
        <v>32</v>
      </c>
      <c r="AB7" s="33"/>
      <c r="AC7" s="33"/>
      <c r="AD7" s="33"/>
      <c r="AE7" s="33"/>
      <c r="AF7" s="33"/>
      <c r="AG7" s="33"/>
      <c r="AH7" s="33">
        <v>24</v>
      </c>
      <c r="AI7" s="47">
        <v>24</v>
      </c>
      <c r="AJ7" s="34">
        <v>50</v>
      </c>
      <c r="AK7" s="36">
        <v>6</v>
      </c>
      <c r="AL7" s="34"/>
      <c r="AM7" s="34">
        <v>11</v>
      </c>
      <c r="AN7" s="94"/>
      <c r="AO7" s="94">
        <v>50</v>
      </c>
      <c r="AP7" s="95"/>
      <c r="AQ7" s="95"/>
      <c r="AR7" s="95"/>
    </row>
    <row r="8" spans="1:44" ht="15">
      <c r="A8" s="17">
        <v>6</v>
      </c>
      <c r="B8" s="29" t="s">
        <v>67</v>
      </c>
      <c r="C8" s="79"/>
      <c r="D8" s="33"/>
      <c r="E8" s="79">
        <v>4</v>
      </c>
      <c r="F8" s="33"/>
      <c r="G8" s="33"/>
      <c r="H8" s="33"/>
      <c r="I8" s="33"/>
      <c r="J8" s="33"/>
      <c r="K8" s="65">
        <f t="shared" si="1"/>
        <v>4</v>
      </c>
      <c r="L8" s="33"/>
      <c r="M8" s="33"/>
      <c r="N8" s="33"/>
      <c r="O8" s="33"/>
      <c r="P8" s="33"/>
      <c r="Q8" s="33"/>
      <c r="R8" s="33"/>
      <c r="S8" s="47">
        <f t="shared" si="2"/>
        <v>0</v>
      </c>
      <c r="T8" s="33"/>
      <c r="U8" s="33">
        <v>25</v>
      </c>
      <c r="V8" s="33"/>
      <c r="W8" s="33"/>
      <c r="X8" s="33"/>
      <c r="Y8" s="33"/>
      <c r="Z8" s="33"/>
      <c r="AA8" s="47">
        <f t="shared" si="3"/>
        <v>25</v>
      </c>
      <c r="AB8" s="33"/>
      <c r="AC8" s="33">
        <v>24</v>
      </c>
      <c r="AD8" s="33"/>
      <c r="AE8" s="33"/>
      <c r="AF8" s="33"/>
      <c r="AG8" s="33"/>
      <c r="AH8" s="33"/>
      <c r="AI8" s="47">
        <f t="shared" si="0"/>
        <v>24</v>
      </c>
      <c r="AJ8" s="34">
        <v>50</v>
      </c>
      <c r="AK8" s="36">
        <v>0</v>
      </c>
      <c r="AL8" s="34"/>
      <c r="AM8" s="34">
        <v>0</v>
      </c>
      <c r="AN8" s="94"/>
      <c r="AO8" s="94">
        <v>50</v>
      </c>
      <c r="AP8" s="95">
        <v>0</v>
      </c>
      <c r="AQ8" s="95"/>
      <c r="AR8" s="95"/>
    </row>
    <row r="9" spans="1:44" ht="15">
      <c r="A9" s="17">
        <v>7</v>
      </c>
      <c r="B9" s="29" t="s">
        <v>68</v>
      </c>
      <c r="C9" s="79"/>
      <c r="D9" s="33"/>
      <c r="E9" s="33"/>
      <c r="F9" s="33"/>
      <c r="G9" s="33"/>
      <c r="H9" s="33"/>
      <c r="I9" s="33"/>
      <c r="J9" s="33"/>
      <c r="K9" s="65">
        <f t="shared" si="1"/>
        <v>0</v>
      </c>
      <c r="L9" s="33"/>
      <c r="M9" s="33"/>
      <c r="N9" s="33"/>
      <c r="O9" s="33">
        <v>4</v>
      </c>
      <c r="P9" s="33"/>
      <c r="Q9" s="33"/>
      <c r="R9" s="33"/>
      <c r="S9" s="47">
        <f t="shared" si="2"/>
        <v>4</v>
      </c>
      <c r="T9" s="33"/>
      <c r="U9" s="33"/>
      <c r="V9" s="33"/>
      <c r="W9" s="33">
        <v>32</v>
      </c>
      <c r="X9" s="33"/>
      <c r="Y9" s="33"/>
      <c r="Z9" s="33"/>
      <c r="AA9" s="47">
        <f>Z9+Y9+X9+W9+V9+U9+T9</f>
        <v>32</v>
      </c>
      <c r="AB9" s="33"/>
      <c r="AC9" s="33"/>
      <c r="AD9" s="33"/>
      <c r="AE9" s="33"/>
      <c r="AF9" s="33"/>
      <c r="AG9" s="33">
        <v>20</v>
      </c>
      <c r="AH9" s="33"/>
      <c r="AI9" s="47">
        <f t="shared" si="0"/>
        <v>20</v>
      </c>
      <c r="AJ9" s="34">
        <v>41</v>
      </c>
      <c r="AK9" s="36">
        <v>6</v>
      </c>
      <c r="AL9" s="34"/>
      <c r="AM9" s="34">
        <v>0</v>
      </c>
      <c r="AN9" s="94"/>
      <c r="AO9" s="94">
        <v>40</v>
      </c>
      <c r="AP9" s="95">
        <v>0</v>
      </c>
      <c r="AQ9" s="95"/>
      <c r="AR9" s="95"/>
    </row>
    <row r="10" spans="1:44" ht="15">
      <c r="A10" s="17">
        <v>8</v>
      </c>
      <c r="B10" s="29" t="s">
        <v>69</v>
      </c>
      <c r="C10" s="79"/>
      <c r="D10" s="33"/>
      <c r="E10" s="33"/>
      <c r="F10" s="79">
        <v>4</v>
      </c>
      <c r="G10" s="33"/>
      <c r="H10" s="33"/>
      <c r="I10" s="33"/>
      <c r="J10" s="33"/>
      <c r="K10" s="65">
        <f t="shared" si="1"/>
        <v>4</v>
      </c>
      <c r="L10" s="33"/>
      <c r="M10" s="33"/>
      <c r="N10" s="33"/>
      <c r="O10" s="33"/>
      <c r="P10" s="33"/>
      <c r="Q10" s="33"/>
      <c r="R10" s="33"/>
      <c r="S10" s="47">
        <f t="shared" si="2"/>
        <v>0</v>
      </c>
      <c r="T10" s="33"/>
      <c r="U10" s="33"/>
      <c r="V10" s="33"/>
      <c r="W10" s="33">
        <v>32</v>
      </c>
      <c r="X10" s="33"/>
      <c r="Y10" s="33"/>
      <c r="Z10" s="33"/>
      <c r="AA10" s="47">
        <f t="shared" si="3"/>
        <v>32</v>
      </c>
      <c r="AB10" s="33"/>
      <c r="AC10" s="33"/>
      <c r="AD10" s="33"/>
      <c r="AE10" s="33">
        <v>24</v>
      </c>
      <c r="AF10" s="33"/>
      <c r="AG10" s="33"/>
      <c r="AH10" s="33"/>
      <c r="AI10" s="47">
        <f t="shared" si="0"/>
        <v>24</v>
      </c>
      <c r="AJ10" s="34">
        <v>50</v>
      </c>
      <c r="AK10" s="36">
        <v>6</v>
      </c>
      <c r="AL10" s="34"/>
      <c r="AM10" s="34">
        <v>0</v>
      </c>
      <c r="AN10" s="94"/>
      <c r="AO10" s="94">
        <v>50</v>
      </c>
      <c r="AP10" s="95">
        <v>0</v>
      </c>
      <c r="AQ10" s="95"/>
      <c r="AR10" s="95"/>
    </row>
    <row r="11" spans="1:44" s="25" customFormat="1" ht="15">
      <c r="A11" s="18">
        <v>9</v>
      </c>
      <c r="B11" s="32" t="s">
        <v>70</v>
      </c>
      <c r="C11" s="83"/>
      <c r="D11" s="41"/>
      <c r="E11" s="83">
        <v>4</v>
      </c>
      <c r="F11" s="41"/>
      <c r="G11" s="41"/>
      <c r="H11" s="41"/>
      <c r="I11" s="41"/>
      <c r="J11" s="41"/>
      <c r="K11" s="65">
        <f t="shared" si="1"/>
        <v>4</v>
      </c>
      <c r="L11" s="41"/>
      <c r="M11" s="41"/>
      <c r="N11" s="41"/>
      <c r="O11" s="41"/>
      <c r="P11" s="41"/>
      <c r="Q11" s="41"/>
      <c r="R11" s="41"/>
      <c r="S11" s="47">
        <f t="shared" si="2"/>
        <v>0</v>
      </c>
      <c r="T11" s="41"/>
      <c r="U11" s="41"/>
      <c r="V11" s="41"/>
      <c r="W11" s="41">
        <v>32</v>
      </c>
      <c r="X11" s="41"/>
      <c r="Y11" s="41"/>
      <c r="Z11" s="41"/>
      <c r="AA11" s="47">
        <f t="shared" si="3"/>
        <v>32</v>
      </c>
      <c r="AB11" s="41"/>
      <c r="AC11" s="41">
        <v>24</v>
      </c>
      <c r="AD11" s="41"/>
      <c r="AE11" s="41"/>
      <c r="AF11" s="41"/>
      <c r="AG11" s="41"/>
      <c r="AH11" s="41"/>
      <c r="AI11" s="47">
        <f t="shared" si="0"/>
        <v>24</v>
      </c>
      <c r="AJ11" s="42">
        <v>50</v>
      </c>
      <c r="AK11" s="38">
        <v>8</v>
      </c>
      <c r="AL11" s="42"/>
      <c r="AM11" s="42">
        <v>10</v>
      </c>
      <c r="AN11" s="100"/>
      <c r="AO11" s="100">
        <v>50</v>
      </c>
      <c r="AP11" s="101">
        <v>23</v>
      </c>
      <c r="AQ11" s="101"/>
      <c r="AR11" s="101"/>
    </row>
    <row r="12" spans="1:44" s="25" customFormat="1" ht="15">
      <c r="A12" s="18">
        <v>10</v>
      </c>
      <c r="B12" s="32" t="s">
        <v>71</v>
      </c>
      <c r="C12" s="83"/>
      <c r="D12" s="41"/>
      <c r="E12" s="41"/>
      <c r="F12" s="41"/>
      <c r="G12" s="41"/>
      <c r="H12" s="41"/>
      <c r="I12" s="41"/>
      <c r="J12" s="41"/>
      <c r="K12" s="65">
        <f t="shared" si="1"/>
        <v>0</v>
      </c>
      <c r="L12" s="41"/>
      <c r="M12" s="41"/>
      <c r="N12" s="41">
        <v>4</v>
      </c>
      <c r="O12" s="41"/>
      <c r="P12" s="41"/>
      <c r="Q12" s="41"/>
      <c r="R12" s="41"/>
      <c r="S12" s="47">
        <f t="shared" si="2"/>
        <v>4</v>
      </c>
      <c r="T12" s="41"/>
      <c r="U12" s="41"/>
      <c r="V12" s="41"/>
      <c r="W12" s="41"/>
      <c r="X12" s="41"/>
      <c r="Y12" s="41">
        <v>19</v>
      </c>
      <c r="Z12" s="41">
        <v>3</v>
      </c>
      <c r="AA12" s="47">
        <f t="shared" si="3"/>
        <v>22</v>
      </c>
      <c r="AB12" s="41"/>
      <c r="AC12" s="41"/>
      <c r="AD12" s="41"/>
      <c r="AE12" s="41"/>
      <c r="AF12" s="41"/>
      <c r="AG12" s="41">
        <v>24</v>
      </c>
      <c r="AH12" s="41"/>
      <c r="AI12" s="47">
        <f t="shared" si="0"/>
        <v>24</v>
      </c>
      <c r="AJ12" s="42">
        <v>50</v>
      </c>
      <c r="AK12" s="38">
        <v>6</v>
      </c>
      <c r="AL12" s="42"/>
      <c r="AM12" s="42">
        <v>10</v>
      </c>
      <c r="AN12" s="100"/>
      <c r="AO12" s="100">
        <v>0</v>
      </c>
      <c r="AP12" s="101">
        <v>0</v>
      </c>
      <c r="AQ12" s="101">
        <v>150</v>
      </c>
      <c r="AR12" s="101"/>
    </row>
    <row r="13" spans="1:44" ht="15">
      <c r="A13" s="17">
        <v>11</v>
      </c>
      <c r="B13" s="29" t="s">
        <v>72</v>
      </c>
      <c r="C13" s="79"/>
      <c r="D13" s="33"/>
      <c r="E13" s="33"/>
      <c r="F13" s="33"/>
      <c r="G13" s="33">
        <v>4</v>
      </c>
      <c r="H13" s="33"/>
      <c r="I13" s="33"/>
      <c r="J13" s="33"/>
      <c r="K13" s="65">
        <f t="shared" si="1"/>
        <v>4</v>
      </c>
      <c r="L13" s="33"/>
      <c r="M13" s="33"/>
      <c r="N13" s="33"/>
      <c r="O13" s="33"/>
      <c r="P13" s="33"/>
      <c r="Q13" s="33"/>
      <c r="R13" s="33"/>
      <c r="S13" s="47">
        <f t="shared" si="2"/>
        <v>0</v>
      </c>
      <c r="T13" s="33"/>
      <c r="U13" s="33"/>
      <c r="V13" s="33">
        <v>28</v>
      </c>
      <c r="W13" s="33"/>
      <c r="X13" s="33"/>
      <c r="Y13" s="33"/>
      <c r="Z13" s="33"/>
      <c r="AA13" s="47">
        <f t="shared" si="3"/>
        <v>28</v>
      </c>
      <c r="AB13" s="33"/>
      <c r="AC13" s="33"/>
      <c r="AD13" s="33"/>
      <c r="AE13" s="33"/>
      <c r="AF13" s="33">
        <v>24</v>
      </c>
      <c r="AG13" s="33"/>
      <c r="AH13" s="33"/>
      <c r="AI13" s="47">
        <f t="shared" si="0"/>
        <v>24</v>
      </c>
      <c r="AJ13" s="34">
        <v>50</v>
      </c>
      <c r="AK13" s="36"/>
      <c r="AL13" s="34"/>
      <c r="AM13" s="34"/>
      <c r="AN13" s="94"/>
      <c r="AO13" s="94">
        <v>50</v>
      </c>
      <c r="AP13" s="95"/>
      <c r="AQ13" s="95">
        <v>65</v>
      </c>
      <c r="AR13" s="95"/>
    </row>
    <row r="14" spans="1:44" s="25" customFormat="1" ht="15">
      <c r="A14" s="18">
        <v>12</v>
      </c>
      <c r="B14" s="32" t="s">
        <v>73</v>
      </c>
      <c r="C14" s="83"/>
      <c r="D14" s="41"/>
      <c r="E14" s="41"/>
      <c r="F14" s="41"/>
      <c r="G14" s="41"/>
      <c r="H14" s="41"/>
      <c r="I14" s="41"/>
      <c r="J14" s="41"/>
      <c r="K14" s="65">
        <f t="shared" si="1"/>
        <v>0</v>
      </c>
      <c r="L14" s="41"/>
      <c r="M14" s="41"/>
      <c r="N14" s="41">
        <v>4</v>
      </c>
      <c r="O14" s="41"/>
      <c r="P14" s="41"/>
      <c r="Q14" s="41"/>
      <c r="R14" s="41"/>
      <c r="S14" s="47">
        <f t="shared" si="2"/>
        <v>4</v>
      </c>
      <c r="T14" s="41"/>
      <c r="U14" s="41">
        <v>32</v>
      </c>
      <c r="V14" s="41"/>
      <c r="W14" s="41"/>
      <c r="X14" s="41"/>
      <c r="Y14" s="41"/>
      <c r="Z14" s="41"/>
      <c r="AA14" s="47">
        <f t="shared" si="3"/>
        <v>32</v>
      </c>
      <c r="AB14" s="41"/>
      <c r="AC14" s="41"/>
      <c r="AD14" s="41"/>
      <c r="AE14" s="41">
        <v>24</v>
      </c>
      <c r="AF14" s="41"/>
      <c r="AG14" s="41"/>
      <c r="AH14" s="41"/>
      <c r="AI14" s="47">
        <f t="shared" si="0"/>
        <v>24</v>
      </c>
      <c r="AJ14" s="42">
        <v>50</v>
      </c>
      <c r="AK14" s="38"/>
      <c r="AL14" s="42"/>
      <c r="AM14" s="42"/>
      <c r="AN14" s="100"/>
      <c r="AO14" s="100">
        <v>40</v>
      </c>
      <c r="AP14" s="101"/>
      <c r="AQ14" s="101"/>
      <c r="AR14" s="101"/>
    </row>
    <row r="15" spans="1:44" ht="15">
      <c r="A15" s="18">
        <v>13</v>
      </c>
      <c r="B15" s="32" t="s">
        <v>74</v>
      </c>
      <c r="C15" s="83"/>
      <c r="D15" s="41"/>
      <c r="E15" s="41"/>
      <c r="F15" s="41"/>
      <c r="G15" s="41"/>
      <c r="H15" s="41"/>
      <c r="I15" s="41"/>
      <c r="J15" s="41"/>
      <c r="K15" s="65">
        <f t="shared" si="1"/>
        <v>0</v>
      </c>
      <c r="L15" s="41"/>
      <c r="M15" s="41"/>
      <c r="N15" s="41"/>
      <c r="O15" s="41"/>
      <c r="P15" s="41"/>
      <c r="Q15" s="41">
        <v>4</v>
      </c>
      <c r="R15" s="41"/>
      <c r="S15" s="47">
        <f t="shared" si="2"/>
        <v>4</v>
      </c>
      <c r="T15" s="41"/>
      <c r="U15" s="41"/>
      <c r="V15" s="41"/>
      <c r="W15" s="41"/>
      <c r="X15" s="41"/>
      <c r="Y15" s="41"/>
      <c r="Z15" s="41">
        <v>10</v>
      </c>
      <c r="AA15" s="47">
        <f t="shared" si="3"/>
        <v>10</v>
      </c>
      <c r="AB15" s="33"/>
      <c r="AC15" s="41"/>
      <c r="AD15" s="41"/>
      <c r="AE15" s="41"/>
      <c r="AF15" s="41"/>
      <c r="AG15" s="41"/>
      <c r="AH15" s="41">
        <v>23</v>
      </c>
      <c r="AI15" s="47">
        <f t="shared" si="0"/>
        <v>23</v>
      </c>
      <c r="AJ15" s="34">
        <v>36</v>
      </c>
      <c r="AK15" s="36">
        <v>3</v>
      </c>
      <c r="AL15" s="34"/>
      <c r="AM15" s="34">
        <v>0</v>
      </c>
      <c r="AN15" s="94">
        <v>29</v>
      </c>
      <c r="AO15" s="94">
        <v>36</v>
      </c>
      <c r="AP15" s="95"/>
      <c r="AQ15" s="95">
        <v>29</v>
      </c>
      <c r="AR15" s="95"/>
    </row>
    <row r="16" spans="1:44" ht="15">
      <c r="A16" s="18">
        <v>14</v>
      </c>
      <c r="B16" s="32" t="s">
        <v>75</v>
      </c>
      <c r="C16" s="83"/>
      <c r="D16" s="41"/>
      <c r="E16" s="41"/>
      <c r="F16" s="41"/>
      <c r="G16" s="41"/>
      <c r="H16" s="41"/>
      <c r="I16" s="41"/>
      <c r="J16" s="41"/>
      <c r="K16" s="65">
        <f t="shared" si="1"/>
        <v>0</v>
      </c>
      <c r="L16" s="41">
        <v>4</v>
      </c>
      <c r="M16" s="41"/>
      <c r="N16" s="41"/>
      <c r="O16" s="41"/>
      <c r="P16" s="41"/>
      <c r="Q16" s="41"/>
      <c r="R16" s="41"/>
      <c r="S16" s="47">
        <f t="shared" si="2"/>
        <v>4</v>
      </c>
      <c r="T16" s="41"/>
      <c r="U16" s="41"/>
      <c r="V16" s="41"/>
      <c r="W16" s="41"/>
      <c r="X16" s="41"/>
      <c r="Y16" s="41"/>
      <c r="Z16" s="41">
        <v>0</v>
      </c>
      <c r="AA16" s="47">
        <f t="shared" si="3"/>
        <v>0</v>
      </c>
      <c r="AB16" s="33"/>
      <c r="AC16" s="41">
        <v>21</v>
      </c>
      <c r="AD16" s="41"/>
      <c r="AE16" s="41"/>
      <c r="AF16" s="41"/>
      <c r="AG16" s="41"/>
      <c r="AH16" s="41"/>
      <c r="AI16" s="47">
        <f t="shared" si="0"/>
        <v>21</v>
      </c>
      <c r="AJ16" s="34">
        <v>0</v>
      </c>
      <c r="AK16" s="36">
        <v>6</v>
      </c>
      <c r="AL16" s="34">
        <v>0</v>
      </c>
      <c r="AM16" s="34">
        <v>0</v>
      </c>
      <c r="AN16" s="94">
        <v>50</v>
      </c>
      <c r="AO16" s="94">
        <v>49</v>
      </c>
      <c r="AP16" s="95"/>
      <c r="AQ16" s="95"/>
      <c r="AR16" s="95"/>
    </row>
    <row r="17" spans="1:44" ht="15">
      <c r="A17" s="18">
        <v>15</v>
      </c>
      <c r="B17" s="32" t="s">
        <v>76</v>
      </c>
      <c r="C17" s="83">
        <v>4</v>
      </c>
      <c r="D17" s="41"/>
      <c r="E17" s="41"/>
      <c r="F17" s="41"/>
      <c r="G17" s="41"/>
      <c r="H17" s="41"/>
      <c r="I17" s="41"/>
      <c r="J17" s="41"/>
      <c r="K17" s="65">
        <f t="shared" si="1"/>
        <v>4</v>
      </c>
      <c r="L17" s="41"/>
      <c r="M17" s="41"/>
      <c r="N17" s="41"/>
      <c r="O17" s="41"/>
      <c r="P17" s="41"/>
      <c r="Q17" s="41"/>
      <c r="R17" s="41"/>
      <c r="S17" s="47">
        <f t="shared" si="2"/>
        <v>0</v>
      </c>
      <c r="T17" s="41"/>
      <c r="U17" s="41"/>
      <c r="V17" s="41"/>
      <c r="W17" s="41">
        <v>31</v>
      </c>
      <c r="X17" s="41"/>
      <c r="Y17" s="41"/>
      <c r="Z17" s="41"/>
      <c r="AA17" s="47">
        <f t="shared" si="3"/>
        <v>31</v>
      </c>
      <c r="AB17" s="33"/>
      <c r="AC17" s="41"/>
      <c r="AD17" s="41"/>
      <c r="AE17" s="41"/>
      <c r="AF17" s="41"/>
      <c r="AG17" s="41"/>
      <c r="AH17" s="41">
        <v>0</v>
      </c>
      <c r="AI17" s="47">
        <f t="shared" si="0"/>
        <v>0</v>
      </c>
      <c r="AJ17" s="34"/>
      <c r="AK17" s="36">
        <v>6</v>
      </c>
      <c r="AL17" s="34"/>
      <c r="AM17" s="34"/>
      <c r="AN17" s="94">
        <v>44</v>
      </c>
      <c r="AO17" s="94"/>
      <c r="AP17" s="95"/>
      <c r="AQ17" s="95"/>
      <c r="AR17" s="95"/>
    </row>
    <row r="18" spans="1:44" ht="15">
      <c r="A18" s="18">
        <v>16</v>
      </c>
      <c r="B18" s="32" t="s">
        <v>77</v>
      </c>
      <c r="C18" s="83"/>
      <c r="D18" s="41"/>
      <c r="E18" s="41"/>
      <c r="F18" s="41"/>
      <c r="G18" s="41"/>
      <c r="H18" s="41"/>
      <c r="I18" s="41"/>
      <c r="J18" s="41"/>
      <c r="K18" s="65">
        <f t="shared" si="1"/>
        <v>0</v>
      </c>
      <c r="L18" s="41"/>
      <c r="M18" s="41"/>
      <c r="N18" s="41"/>
      <c r="O18" s="41"/>
      <c r="P18" s="41"/>
      <c r="Q18" s="41">
        <v>4</v>
      </c>
      <c r="R18" s="41"/>
      <c r="S18" s="47">
        <f t="shared" si="2"/>
        <v>4</v>
      </c>
      <c r="T18" s="41"/>
      <c r="U18" s="41"/>
      <c r="V18" s="41"/>
      <c r="W18" s="41"/>
      <c r="X18" s="41"/>
      <c r="Y18" s="41"/>
      <c r="Z18" s="41">
        <v>10</v>
      </c>
      <c r="AA18" s="47">
        <f>Z18+Y18+X18+W18+V18+U18+T18</f>
        <v>10</v>
      </c>
      <c r="AB18" s="33"/>
      <c r="AC18" s="41"/>
      <c r="AD18" s="41"/>
      <c r="AE18" s="41"/>
      <c r="AF18" s="41"/>
      <c r="AG18" s="41"/>
      <c r="AH18" s="41">
        <v>0</v>
      </c>
      <c r="AI18" s="47">
        <f t="shared" si="0"/>
        <v>0</v>
      </c>
      <c r="AJ18" s="34">
        <v>50</v>
      </c>
      <c r="AK18" s="36">
        <v>6</v>
      </c>
      <c r="AL18" s="34"/>
      <c r="AM18" s="34">
        <v>10</v>
      </c>
      <c r="AN18" s="94">
        <v>32</v>
      </c>
      <c r="AO18" s="94">
        <v>230</v>
      </c>
      <c r="AP18" s="95"/>
      <c r="AQ18" s="95"/>
      <c r="AR18" s="95">
        <v>16</v>
      </c>
    </row>
    <row r="19" spans="1:44" ht="15">
      <c r="A19" s="18">
        <v>17</v>
      </c>
      <c r="B19" s="32" t="s">
        <v>78</v>
      </c>
      <c r="C19" s="83">
        <v>4</v>
      </c>
      <c r="D19" s="41"/>
      <c r="E19" s="41"/>
      <c r="F19" s="41"/>
      <c r="G19" s="41"/>
      <c r="H19" s="41"/>
      <c r="I19" s="41"/>
      <c r="J19" s="41"/>
      <c r="K19" s="65">
        <f t="shared" si="1"/>
        <v>4</v>
      </c>
      <c r="L19" s="41">
        <v>4</v>
      </c>
      <c r="M19" s="41"/>
      <c r="N19" s="41"/>
      <c r="O19" s="41"/>
      <c r="P19" s="41"/>
      <c r="Q19" s="41"/>
      <c r="R19" s="41"/>
      <c r="S19" s="47">
        <f t="shared" si="2"/>
        <v>4</v>
      </c>
      <c r="T19" s="41">
        <v>28</v>
      </c>
      <c r="U19" s="41"/>
      <c r="V19" s="41"/>
      <c r="W19" s="41"/>
      <c r="X19" s="41"/>
      <c r="Y19" s="41"/>
      <c r="Z19" s="41"/>
      <c r="AA19" s="47">
        <f t="shared" si="3"/>
        <v>28</v>
      </c>
      <c r="AB19" s="33"/>
      <c r="AC19" s="41"/>
      <c r="AD19" s="41"/>
      <c r="AE19" s="41"/>
      <c r="AF19" s="41"/>
      <c r="AG19" s="41"/>
      <c r="AH19" s="41">
        <v>24</v>
      </c>
      <c r="AI19" s="47">
        <f t="shared" si="0"/>
        <v>24</v>
      </c>
      <c r="AJ19" s="34">
        <v>0</v>
      </c>
      <c r="AK19" s="36">
        <v>6</v>
      </c>
      <c r="AL19" s="34"/>
      <c r="AM19" s="43">
        <v>12</v>
      </c>
      <c r="AN19" s="94">
        <v>54</v>
      </c>
      <c r="AO19" s="94">
        <v>50</v>
      </c>
      <c r="AP19" s="95"/>
      <c r="AQ19" s="95"/>
      <c r="AR19" s="95">
        <v>30</v>
      </c>
    </row>
    <row r="20" spans="1:44" ht="15">
      <c r="A20" s="18">
        <v>18</v>
      </c>
      <c r="B20" s="32" t="s">
        <v>79</v>
      </c>
      <c r="C20" s="83"/>
      <c r="D20" s="41"/>
      <c r="E20" s="41"/>
      <c r="F20" s="41"/>
      <c r="G20" s="41">
        <v>4</v>
      </c>
      <c r="H20" s="41"/>
      <c r="I20" s="41"/>
      <c r="J20" s="41"/>
      <c r="K20" s="65">
        <f t="shared" si="1"/>
        <v>4</v>
      </c>
      <c r="L20" s="41"/>
      <c r="M20" s="41"/>
      <c r="N20" s="41"/>
      <c r="O20" s="41"/>
      <c r="P20" s="41"/>
      <c r="Q20" s="41"/>
      <c r="R20" s="41"/>
      <c r="S20" s="47">
        <f t="shared" si="2"/>
        <v>0</v>
      </c>
      <c r="T20" s="41"/>
      <c r="U20" s="41"/>
      <c r="V20" s="41"/>
      <c r="W20" s="41"/>
      <c r="X20" s="41"/>
      <c r="Y20" s="41"/>
      <c r="Z20" s="41">
        <v>23</v>
      </c>
      <c r="AA20" s="47">
        <f t="shared" si="3"/>
        <v>23</v>
      </c>
      <c r="AB20" s="33"/>
      <c r="AC20" s="41"/>
      <c r="AD20" s="41"/>
      <c r="AE20" s="41">
        <v>20</v>
      </c>
      <c r="AF20" s="41"/>
      <c r="AG20" s="41"/>
      <c r="AH20" s="41"/>
      <c r="AI20" s="47">
        <f t="shared" si="0"/>
        <v>20</v>
      </c>
      <c r="AJ20" s="34">
        <v>50</v>
      </c>
      <c r="AK20" s="36">
        <v>6</v>
      </c>
      <c r="AL20" s="34"/>
      <c r="AM20" s="34">
        <v>7</v>
      </c>
      <c r="AN20" s="94">
        <v>29</v>
      </c>
      <c r="AO20" s="94">
        <v>20</v>
      </c>
      <c r="AP20" s="95">
        <v>24</v>
      </c>
      <c r="AQ20" s="95"/>
      <c r="AR20" s="95">
        <v>27</v>
      </c>
    </row>
    <row r="21" spans="1:44" ht="15">
      <c r="A21" s="17">
        <v>19</v>
      </c>
      <c r="B21" s="29" t="s">
        <v>88</v>
      </c>
      <c r="C21" s="79"/>
      <c r="D21" s="79"/>
      <c r="E21" s="79">
        <v>4</v>
      </c>
      <c r="F21" s="33"/>
      <c r="G21" s="33"/>
      <c r="H21" s="33"/>
      <c r="I21" s="33"/>
      <c r="J21" s="33"/>
      <c r="K21" s="65">
        <f t="shared" si="1"/>
        <v>4</v>
      </c>
      <c r="L21" s="33"/>
      <c r="M21" s="33"/>
      <c r="N21" s="33"/>
      <c r="O21" s="33"/>
      <c r="P21" s="33"/>
      <c r="Q21" s="33"/>
      <c r="R21" s="33"/>
      <c r="S21" s="47">
        <f t="shared" si="2"/>
        <v>0</v>
      </c>
      <c r="T21" s="33"/>
      <c r="U21" s="33"/>
      <c r="V21" s="33"/>
      <c r="W21" s="33">
        <v>28</v>
      </c>
      <c r="X21" s="33"/>
      <c r="Y21" s="33"/>
      <c r="Z21" s="33"/>
      <c r="AA21" s="47">
        <f t="shared" si="3"/>
        <v>28</v>
      </c>
      <c r="AB21" s="33"/>
      <c r="AC21" s="33"/>
      <c r="AD21" s="33"/>
      <c r="AE21" s="33"/>
      <c r="AF21" s="33"/>
      <c r="AG21" s="33"/>
      <c r="AH21" s="33">
        <v>24</v>
      </c>
      <c r="AI21" s="47">
        <f t="shared" si="0"/>
        <v>24</v>
      </c>
      <c r="AJ21" s="34">
        <v>0</v>
      </c>
      <c r="AK21" s="36">
        <v>6</v>
      </c>
      <c r="AL21" s="34"/>
      <c r="AM21" s="34">
        <v>9</v>
      </c>
      <c r="AN21" s="94"/>
      <c r="AO21" s="94">
        <v>0</v>
      </c>
      <c r="AP21" s="95"/>
      <c r="AQ21" s="95"/>
      <c r="AR21" s="95"/>
    </row>
    <row r="22" spans="1:44" ht="15">
      <c r="A22" s="17">
        <v>20</v>
      </c>
      <c r="B22" s="29" t="s">
        <v>80</v>
      </c>
      <c r="C22" s="79">
        <v>4</v>
      </c>
      <c r="D22" s="79"/>
      <c r="E22" s="79"/>
      <c r="F22" s="33"/>
      <c r="G22" s="33"/>
      <c r="H22" s="33"/>
      <c r="I22" s="33"/>
      <c r="J22" s="33"/>
      <c r="K22" s="65">
        <f t="shared" si="1"/>
        <v>4</v>
      </c>
      <c r="L22" s="33"/>
      <c r="M22" s="33"/>
      <c r="N22" s="33"/>
      <c r="O22" s="33"/>
      <c r="P22" s="33"/>
      <c r="Q22" s="33"/>
      <c r="R22" s="33"/>
      <c r="S22" s="47">
        <f t="shared" si="2"/>
        <v>0</v>
      </c>
      <c r="T22" s="33">
        <v>25</v>
      </c>
      <c r="U22" s="33"/>
      <c r="V22" s="33"/>
      <c r="W22" s="33"/>
      <c r="X22" s="33"/>
      <c r="Y22" s="33"/>
      <c r="Z22" s="33"/>
      <c r="AA22" s="47">
        <f t="shared" si="3"/>
        <v>25</v>
      </c>
      <c r="AB22" s="33"/>
      <c r="AC22" s="33"/>
      <c r="AD22" s="33">
        <v>24</v>
      </c>
      <c r="AE22" s="33"/>
      <c r="AF22" s="33"/>
      <c r="AG22" s="33"/>
      <c r="AH22" s="33"/>
      <c r="AI22" s="47">
        <f t="shared" si="0"/>
        <v>24</v>
      </c>
      <c r="AJ22" s="34">
        <v>50</v>
      </c>
      <c r="AK22" s="36">
        <v>6</v>
      </c>
      <c r="AL22" s="34">
        <v>0</v>
      </c>
      <c r="AM22" s="34">
        <v>10</v>
      </c>
      <c r="AN22" s="94">
        <v>30</v>
      </c>
      <c r="AO22" s="94">
        <v>47</v>
      </c>
      <c r="AP22" s="95"/>
      <c r="AQ22" s="95"/>
      <c r="AR22" s="95"/>
    </row>
    <row r="23" spans="1:44" ht="15">
      <c r="A23" s="17">
        <v>21</v>
      </c>
      <c r="B23" s="29" t="s">
        <v>81</v>
      </c>
      <c r="C23" s="79"/>
      <c r="D23" s="79">
        <v>4</v>
      </c>
      <c r="E23" s="79"/>
      <c r="F23" s="33"/>
      <c r="G23" s="33"/>
      <c r="H23" s="33"/>
      <c r="I23" s="33"/>
      <c r="J23" s="33"/>
      <c r="K23" s="65">
        <f t="shared" si="1"/>
        <v>4</v>
      </c>
      <c r="L23" s="33"/>
      <c r="M23" s="33"/>
      <c r="N23" s="33"/>
      <c r="O23" s="33"/>
      <c r="P23" s="33"/>
      <c r="Q23" s="33"/>
      <c r="R23" s="33"/>
      <c r="S23" s="65">
        <f t="shared" si="2"/>
        <v>0</v>
      </c>
      <c r="T23" s="33"/>
      <c r="U23" s="33"/>
      <c r="V23" s="33">
        <v>29</v>
      </c>
      <c r="W23" s="33"/>
      <c r="X23" s="33"/>
      <c r="Y23" s="33"/>
      <c r="Z23" s="33"/>
      <c r="AA23" s="47">
        <f t="shared" si="3"/>
        <v>29</v>
      </c>
      <c r="AB23" s="33"/>
      <c r="AC23" s="33"/>
      <c r="AD23" s="33"/>
      <c r="AE23" s="33"/>
      <c r="AF23" s="33"/>
      <c r="AG23" s="33"/>
      <c r="AH23" s="33">
        <v>24</v>
      </c>
      <c r="AI23" s="47">
        <f t="shared" si="0"/>
        <v>24</v>
      </c>
      <c r="AJ23" s="34">
        <v>43</v>
      </c>
      <c r="AK23" s="36">
        <v>6</v>
      </c>
      <c r="AL23" s="34"/>
      <c r="AM23" s="34"/>
      <c r="AN23" s="94">
        <v>28</v>
      </c>
      <c r="AO23" s="94">
        <v>44</v>
      </c>
      <c r="AP23" s="95"/>
      <c r="AQ23" s="95">
        <v>12</v>
      </c>
      <c r="AR23" s="95"/>
    </row>
    <row r="24" spans="1:44" ht="15">
      <c r="A24" s="17">
        <v>22</v>
      </c>
      <c r="B24" s="29" t="s">
        <v>82</v>
      </c>
      <c r="C24" s="79"/>
      <c r="D24" s="33"/>
      <c r="E24" s="33"/>
      <c r="F24" s="33"/>
      <c r="G24" s="33"/>
      <c r="H24" s="33"/>
      <c r="I24" s="33"/>
      <c r="J24" s="33"/>
      <c r="K24" s="65">
        <f t="shared" si="1"/>
        <v>0</v>
      </c>
      <c r="L24" s="33">
        <v>4</v>
      </c>
      <c r="M24" s="33"/>
      <c r="N24" s="33"/>
      <c r="O24" s="33"/>
      <c r="P24" s="33"/>
      <c r="Q24" s="33"/>
      <c r="R24" s="33"/>
      <c r="S24" s="47">
        <f t="shared" si="2"/>
        <v>4</v>
      </c>
      <c r="T24" s="33"/>
      <c r="U24" s="33"/>
      <c r="V24" s="33"/>
      <c r="W24" s="33">
        <v>30</v>
      </c>
      <c r="X24" s="33"/>
      <c r="Y24" s="33"/>
      <c r="Z24" s="33"/>
      <c r="AA24" s="47">
        <f t="shared" si="3"/>
        <v>30</v>
      </c>
      <c r="AB24" s="33"/>
      <c r="AC24" s="33"/>
      <c r="AD24" s="33"/>
      <c r="AE24" s="33">
        <v>23</v>
      </c>
      <c r="AF24" s="33"/>
      <c r="AG24" s="33"/>
      <c r="AH24" s="33"/>
      <c r="AI24" s="47">
        <f t="shared" si="0"/>
        <v>23</v>
      </c>
      <c r="AJ24" s="34">
        <v>70</v>
      </c>
      <c r="AK24" s="36">
        <v>6</v>
      </c>
      <c r="AL24" s="34">
        <v>50</v>
      </c>
      <c r="AM24" s="34">
        <v>12</v>
      </c>
      <c r="AN24" s="94">
        <v>58</v>
      </c>
      <c r="AO24" s="94">
        <v>50</v>
      </c>
      <c r="AP24" s="95"/>
      <c r="AQ24" s="95"/>
      <c r="AR24" s="95"/>
    </row>
    <row r="25" spans="1:44" ht="15">
      <c r="A25" s="121" t="s">
        <v>61</v>
      </c>
      <c r="B25" s="123"/>
      <c r="C25" s="78">
        <f>SUM(C3:C24)</f>
        <v>12</v>
      </c>
      <c r="D25" s="40">
        <f>SUM(D3:D24)</f>
        <v>4</v>
      </c>
      <c r="E25" s="40">
        <f aca="true" t="shared" si="4" ref="E25:J25">SUM(E3:E24)</f>
        <v>12</v>
      </c>
      <c r="F25" s="40">
        <f t="shared" si="4"/>
        <v>4</v>
      </c>
      <c r="G25" s="40">
        <f t="shared" si="4"/>
        <v>12</v>
      </c>
      <c r="H25" s="40">
        <f t="shared" si="4"/>
        <v>0</v>
      </c>
      <c r="I25" s="40">
        <f t="shared" si="4"/>
        <v>0</v>
      </c>
      <c r="J25" s="40">
        <f t="shared" si="4"/>
        <v>0</v>
      </c>
      <c r="K25" s="65">
        <f t="shared" si="1"/>
        <v>44</v>
      </c>
      <c r="L25" s="40">
        <f>SUM(L3:L24)</f>
        <v>12</v>
      </c>
      <c r="M25" s="40">
        <f aca="true" t="shared" si="5" ref="M25:S25">SUM(M3:M24)</f>
        <v>4</v>
      </c>
      <c r="N25" s="40">
        <f t="shared" si="5"/>
        <v>12</v>
      </c>
      <c r="O25" s="40">
        <f t="shared" si="5"/>
        <v>4</v>
      </c>
      <c r="P25" s="40">
        <f t="shared" si="5"/>
        <v>4</v>
      </c>
      <c r="Q25" s="40">
        <f t="shared" si="5"/>
        <v>12</v>
      </c>
      <c r="R25" s="40">
        <f t="shared" si="5"/>
        <v>0</v>
      </c>
      <c r="S25" s="40">
        <f t="shared" si="5"/>
        <v>48</v>
      </c>
      <c r="T25" s="40">
        <f>SUM(T3:T24)</f>
        <v>53</v>
      </c>
      <c r="U25" s="40">
        <f aca="true" t="shared" si="6" ref="U25:AB25">SUM(U3:U24)</f>
        <v>57</v>
      </c>
      <c r="V25" s="40">
        <f t="shared" si="6"/>
        <v>119</v>
      </c>
      <c r="W25" s="40">
        <f t="shared" si="6"/>
        <v>237</v>
      </c>
      <c r="X25" s="40">
        <f t="shared" si="6"/>
        <v>0</v>
      </c>
      <c r="Y25" s="40">
        <f t="shared" si="6"/>
        <v>51</v>
      </c>
      <c r="Z25" s="40">
        <f t="shared" si="6"/>
        <v>46</v>
      </c>
      <c r="AA25" s="40">
        <f t="shared" si="6"/>
        <v>563</v>
      </c>
      <c r="AB25" s="40">
        <f t="shared" si="6"/>
        <v>0</v>
      </c>
      <c r="AC25" s="40">
        <f aca="true" t="shared" si="7" ref="AC25:AK25">SUM(AC3:AC24)</f>
        <v>69</v>
      </c>
      <c r="AD25" s="40">
        <f t="shared" si="7"/>
        <v>72</v>
      </c>
      <c r="AE25" s="40">
        <f t="shared" si="7"/>
        <v>115</v>
      </c>
      <c r="AF25" s="40">
        <f t="shared" si="7"/>
        <v>24</v>
      </c>
      <c r="AG25" s="40">
        <f t="shared" si="7"/>
        <v>68</v>
      </c>
      <c r="AH25" s="40">
        <f t="shared" si="7"/>
        <v>119</v>
      </c>
      <c r="AI25" s="40">
        <f t="shared" si="7"/>
        <v>467</v>
      </c>
      <c r="AJ25" s="40">
        <f t="shared" si="7"/>
        <v>891</v>
      </c>
      <c r="AK25" s="40">
        <f t="shared" si="7"/>
        <v>111</v>
      </c>
      <c r="AL25" s="64">
        <f aca="true" t="shared" si="8" ref="AL25:AR25">SUM(AL3:AL24)</f>
        <v>150</v>
      </c>
      <c r="AM25" s="90">
        <f t="shared" si="8"/>
        <v>113</v>
      </c>
      <c r="AN25" s="92">
        <f t="shared" si="8"/>
        <v>354</v>
      </c>
      <c r="AO25" s="92">
        <f t="shared" si="8"/>
        <v>1008</v>
      </c>
      <c r="AP25" s="92">
        <f t="shared" si="8"/>
        <v>71</v>
      </c>
      <c r="AQ25" s="92">
        <f t="shared" si="8"/>
        <v>256</v>
      </c>
      <c r="AR25" s="92">
        <f t="shared" si="8"/>
        <v>73</v>
      </c>
    </row>
    <row r="26" spans="36:41" ht="15">
      <c r="AJ26" s="44">
        <f>891-160</f>
        <v>731</v>
      </c>
      <c r="AK26" s="44">
        <f>111-33</f>
        <v>78</v>
      </c>
      <c r="AO26" s="91">
        <f>1008-80</f>
        <v>928</v>
      </c>
    </row>
    <row r="27" ht="15">
      <c r="AN27" s="91">
        <f>AN25-194</f>
        <v>160</v>
      </c>
    </row>
  </sheetData>
  <sheetProtection/>
  <mergeCells count="5">
    <mergeCell ref="AC1:AI1"/>
    <mergeCell ref="L1:S1"/>
    <mergeCell ref="T1:AB1"/>
    <mergeCell ref="A25:B25"/>
    <mergeCell ref="C1:K1"/>
  </mergeCells>
  <printOptions/>
  <pageMargins left="0.7" right="0.7" top="0.75" bottom="0.75" header="0.3" footer="0.3"/>
  <pageSetup horizontalDpi="600" verticalDpi="600" orientation="portrait" scale="52" r:id="rId1"/>
  <colBreaks count="2" manualBreakCount="2">
    <brk id="11" max="24" man="1"/>
    <brk id="2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IUCD15</dc:creator>
  <cp:keywords/>
  <dc:description/>
  <cp:lastModifiedBy>IPE-655</cp:lastModifiedBy>
  <cp:lastPrinted>2017-02-07T05:18:59Z</cp:lastPrinted>
  <dcterms:created xsi:type="dcterms:W3CDTF">2015-10-12T06:39:33Z</dcterms:created>
  <dcterms:modified xsi:type="dcterms:W3CDTF">2017-05-06T14:21:57Z</dcterms:modified>
  <cp:category/>
  <cp:version/>
  <cp:contentType/>
  <cp:contentStatus/>
</cp:coreProperties>
</file>